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" yWindow="1008" windowWidth="11568" windowHeight="5508" tabRatio="802" activeTab="13"/>
  </bookViews>
  <sheets>
    <sheet name="Приложение №1 (2.7)" sheetId="1" r:id="rId1"/>
    <sheet name="5.1" sheetId="2" r:id="rId2"/>
    <sheet name="5.2" sheetId="3" r:id="rId3"/>
    <sheet name="5.3" sheetId="4" r:id="rId4"/>
    <sheet name="5.4" sheetId="5" r:id="rId5"/>
    <sheet name="5.9" sheetId="6" r:id="rId6"/>
    <sheet name="2.1" sheetId="7" r:id="rId7"/>
    <sheet name="2.2.1" sheetId="8" r:id="rId8"/>
    <sheet name="2.2.2" sheetId="9" r:id="rId9"/>
    <sheet name="2.3" sheetId="10" r:id="rId10"/>
    <sheet name="2.4" sheetId="11" r:id="rId11"/>
    <sheet name="2.5" sheetId="12" r:id="rId12"/>
    <sheet name="2.6" sheetId="13" r:id="rId13"/>
    <sheet name="2.7" sheetId="14" r:id="rId14"/>
    <sheet name="2.8" sheetId="15" r:id="rId15"/>
    <sheet name="2.9 Аренда план" sheetId="16" r:id="rId16"/>
    <sheet name="2.10 Аренда факт" sheetId="17" r:id="rId17"/>
  </sheets>
  <definedNames>
    <definedName name="Z_324B7709_5482_4F3D_BBB2_4810AA6A9849_.wvu.Cols" localSheetId="1" hidden="1">'5.1'!$C:$D</definedName>
    <definedName name="Z_324B7709_5482_4F3D_BBB2_4810AA6A9849_.wvu.Cols" localSheetId="2" hidden="1">'5.2'!$D:$E</definedName>
    <definedName name="Z_324B7709_5482_4F3D_BBB2_4810AA6A9849_.wvu.Cols" localSheetId="3" hidden="1">'5.3'!$C:$D</definedName>
    <definedName name="Z_324B7709_5482_4F3D_BBB2_4810AA6A9849_.wvu.Cols" localSheetId="4" hidden="1">'5.4'!$C:$C</definedName>
    <definedName name="Z_324B7709_5482_4F3D_BBB2_4810AA6A9849_.wvu.Cols" localSheetId="5" hidden="1">'5.9'!$C:$D</definedName>
    <definedName name="Z_324B7709_5482_4F3D_BBB2_4810AA6A9849_.wvu.Cols" localSheetId="0" hidden="1">'Приложение №1 (2.7)'!$E:$E,'Приложение №1 (2.7)'!$G:$G,'Приложение №1 (2.7)'!$I:$I,'Приложение №1 (2.7)'!$K:$K,'Приложение №1 (2.7)'!$M:$M,'Приложение №1 (2.7)'!$O:$O,'Приложение №1 (2.7)'!$Q:$Q,'Приложение №1 (2.7)'!$S:$S,'Приложение №1 (2.7)'!$U:$U,'Приложение №1 (2.7)'!$X:$X,'Приложение №1 (2.7)'!$Z:$Z,'Приложение №1 (2.7)'!$AB:$AB,'Приложение №1 (2.7)'!$AD:$AD,'Приложение №1 (2.7)'!$AG:$AG,'Приложение №1 (2.7)'!$AI:$AI,'Приложение №1 (2.7)'!$AK:$AK,'Приложение №1 (2.7)'!$AM:$AM</definedName>
    <definedName name="Z_324B7709_5482_4F3D_BBB2_4810AA6A9849_.wvu.PrintArea" localSheetId="6" hidden="1">'2.1'!$B$1:$G$27</definedName>
    <definedName name="Z_324B7709_5482_4F3D_BBB2_4810AA6A9849_.wvu.PrintArea" localSheetId="16" hidden="1">'2.10 Аренда факт'!$B$1:$O$19</definedName>
    <definedName name="Z_324B7709_5482_4F3D_BBB2_4810AA6A9849_.wvu.PrintArea" localSheetId="7" hidden="1">'2.2.1'!$B$1:$K$27</definedName>
    <definedName name="Z_324B7709_5482_4F3D_BBB2_4810AA6A9849_.wvu.PrintArea" localSheetId="8" hidden="1">'2.2.2'!$B$1:$M$26</definedName>
    <definedName name="Z_324B7709_5482_4F3D_BBB2_4810AA6A9849_.wvu.PrintArea" localSheetId="9" hidden="1">'2.3'!$B$5:$G$47</definedName>
    <definedName name="Z_324B7709_5482_4F3D_BBB2_4810AA6A9849_.wvu.PrintArea" localSheetId="10" hidden="1">'2.4'!$B$5:$F$48</definedName>
    <definedName name="Z_324B7709_5482_4F3D_BBB2_4810AA6A9849_.wvu.PrintArea" localSheetId="11" hidden="1">'2.5'!$B$1:$F$26</definedName>
    <definedName name="Z_324B7709_5482_4F3D_BBB2_4810AA6A9849_.wvu.PrintArea" localSheetId="12" hidden="1">'2.6'!$B$1:$F$32</definedName>
    <definedName name="Z_324B7709_5482_4F3D_BBB2_4810AA6A9849_.wvu.PrintArea" localSheetId="13" hidden="1">'2.7'!$B$1:$L$123</definedName>
    <definedName name="Z_324B7709_5482_4F3D_BBB2_4810AA6A9849_.wvu.PrintArea" localSheetId="14" hidden="1">'2.8'!$B$1:$H$28</definedName>
    <definedName name="Z_324B7709_5482_4F3D_BBB2_4810AA6A9849_.wvu.PrintArea" localSheetId="15" hidden="1">'2.9 Аренда план'!$B$1:$O$19</definedName>
    <definedName name="Z_324B7709_5482_4F3D_BBB2_4810AA6A9849_.wvu.PrintArea" localSheetId="0" hidden="1">'Приложение №1 (2.7)'!$A$1:$AN$130</definedName>
    <definedName name="Z_324B7709_5482_4F3D_BBB2_4810AA6A9849_.wvu.PrintTitles" localSheetId="6" hidden="1">'2.1'!$9:$9</definedName>
    <definedName name="Z_324B7709_5482_4F3D_BBB2_4810AA6A9849_.wvu.PrintTitles" localSheetId="16" hidden="1">'2.10 Аренда факт'!$6:$6</definedName>
    <definedName name="Z_324B7709_5482_4F3D_BBB2_4810AA6A9849_.wvu.PrintTitles" localSheetId="7" hidden="1">'2.2.1'!$9:$9</definedName>
    <definedName name="Z_324B7709_5482_4F3D_BBB2_4810AA6A9849_.wvu.PrintTitles" localSheetId="8" hidden="1">'2.2.2'!$9:$9</definedName>
    <definedName name="Z_324B7709_5482_4F3D_BBB2_4810AA6A9849_.wvu.PrintTitles" localSheetId="9" hidden="1">'2.3'!$12:$12</definedName>
    <definedName name="Z_324B7709_5482_4F3D_BBB2_4810AA6A9849_.wvu.PrintTitles" localSheetId="10" hidden="1">'2.4'!$11:$11</definedName>
    <definedName name="Z_324B7709_5482_4F3D_BBB2_4810AA6A9849_.wvu.PrintTitles" localSheetId="11" hidden="1">'2.5'!$10:$10</definedName>
    <definedName name="Z_324B7709_5482_4F3D_BBB2_4810AA6A9849_.wvu.PrintTitles" localSheetId="12" hidden="1">'2.6'!$11:$11</definedName>
    <definedName name="Z_324B7709_5482_4F3D_BBB2_4810AA6A9849_.wvu.PrintTitles" localSheetId="13" hidden="1">'2.7'!$14:$14</definedName>
    <definedName name="Z_324B7709_5482_4F3D_BBB2_4810AA6A9849_.wvu.PrintTitles" localSheetId="15" hidden="1">'2.9 Аренда план'!$6:$6</definedName>
    <definedName name="Z_324B7709_5482_4F3D_BBB2_4810AA6A9849_.wvu.PrintTitles" localSheetId="0" hidden="1">'Приложение №1 (2.7)'!$10:$10</definedName>
    <definedName name="Z_324B7709_5482_4F3D_BBB2_4810AA6A9849_.wvu.Rows" localSheetId="1" hidden="1">'5.1'!$1:$5,'5.1'!$7:$7,'5.1'!$9:$9,'5.1'!$11:$11,'5.1'!$105:$112</definedName>
    <definedName name="Z_324B7709_5482_4F3D_BBB2_4810AA6A9849_.wvu.Rows" localSheetId="3" hidden="1">'5.3'!$55:$62</definedName>
    <definedName name="Z_324B7709_5482_4F3D_BBB2_4810AA6A9849_.wvu.Rows" localSheetId="4" hidden="1">'5.4'!$19:$26</definedName>
    <definedName name="Z_324B7709_5482_4F3D_BBB2_4810AA6A9849_.wvu.Rows" localSheetId="5" hidden="1">'5.9'!$33:$40</definedName>
    <definedName name="Z_324B7709_5482_4F3D_BBB2_4810AA6A9849_.wvu.Rows" localSheetId="0" hidden="1">'Приложение №1 (2.7)'!$37:$64,'Приложение №1 (2.7)'!$71:$73,'Приложение №1 (2.7)'!$77:$82</definedName>
    <definedName name="А1">#REF!</definedName>
    <definedName name="_xlnm.Print_Titles" localSheetId="6">'2.1'!$9:$9</definedName>
    <definedName name="_xlnm.Print_Titles" localSheetId="16">'2.10 Аренда факт'!$6:$6</definedName>
    <definedName name="_xlnm.Print_Titles" localSheetId="7">'2.2.1'!$9:$9</definedName>
    <definedName name="_xlnm.Print_Titles" localSheetId="8">'2.2.2'!$9:$9</definedName>
    <definedName name="_xlnm.Print_Titles" localSheetId="9">'2.3'!$12:$12</definedName>
    <definedName name="_xlnm.Print_Titles" localSheetId="10">'2.4'!$11:$11</definedName>
    <definedName name="_xlnm.Print_Titles" localSheetId="11">'2.5'!$10:$10</definedName>
    <definedName name="_xlnm.Print_Titles" localSheetId="12">'2.6'!$11:$11</definedName>
    <definedName name="_xlnm.Print_Titles" localSheetId="13">'2.7'!$14:$14</definedName>
    <definedName name="_xlnm.Print_Titles" localSheetId="15">'2.9 Аренда план'!$6:$6</definedName>
    <definedName name="_xlnm.Print_Titles" localSheetId="0">'Приложение №1 (2.7)'!$10:$10</definedName>
    <definedName name="_xlnm.Print_Area" localSheetId="6">'2.1'!$B$1:$G$27</definedName>
    <definedName name="_xlnm.Print_Area" localSheetId="16">'2.10 Аренда факт'!$B$1:$O$19</definedName>
    <definedName name="_xlnm.Print_Area" localSheetId="7">'2.2.1'!$B$1:$K$27</definedName>
    <definedName name="_xlnm.Print_Area" localSheetId="8">'2.2.2'!$B$1:$M$26</definedName>
    <definedName name="_xlnm.Print_Area" localSheetId="9">'2.3'!$B$5:$G$47</definedName>
    <definedName name="_xlnm.Print_Area" localSheetId="10">'2.4'!$B$5:$F$48</definedName>
    <definedName name="_xlnm.Print_Area" localSheetId="11">'2.5'!$B$1:$F$26</definedName>
    <definedName name="_xlnm.Print_Area" localSheetId="12">'2.6'!$B$1:$F$32</definedName>
    <definedName name="_xlnm.Print_Area" localSheetId="13">'2.7'!$B$1:$L$123</definedName>
    <definedName name="_xlnm.Print_Area" localSheetId="14">'2.8'!$B$1:$H$28</definedName>
    <definedName name="_xlnm.Print_Area" localSheetId="15">'2.9 Аренда план'!$B$1:$O$19</definedName>
    <definedName name="_xlnm.Print_Area" localSheetId="0">'Приложение №1 (2.7)'!$A$1:$AN$130</definedName>
    <definedName name="ппп">#REF!</definedName>
  </definedNames>
  <calcPr fullCalcOnLoad="1"/>
</workbook>
</file>

<file path=xl/sharedStrings.xml><?xml version="1.0" encoding="utf-8"?>
<sst xmlns="http://schemas.openxmlformats.org/spreadsheetml/2006/main" count="1510" uniqueCount="598">
  <si>
    <t>Наименование показателей</t>
  </si>
  <si>
    <t>Ед. измере-ния</t>
  </si>
  <si>
    <t>Тех.</t>
  </si>
  <si>
    <t>1.</t>
  </si>
  <si>
    <t>Гкал</t>
  </si>
  <si>
    <t>2.</t>
  </si>
  <si>
    <t>Полезный отпуск тепловой энергии</t>
  </si>
  <si>
    <t>Себестоимость по статьям затрат:</t>
  </si>
  <si>
    <t>тыс. руб.</t>
  </si>
  <si>
    <t>тыс.кВт.ч</t>
  </si>
  <si>
    <t>Водоотведение сточных вод</t>
  </si>
  <si>
    <t>Отчисления на социальные нужды</t>
  </si>
  <si>
    <t xml:space="preserve"> тыс.руб.</t>
  </si>
  <si>
    <t>Цеховые расходы</t>
  </si>
  <si>
    <t>4.</t>
  </si>
  <si>
    <t>Итого производственная себестоимость:</t>
  </si>
  <si>
    <t>тыс.руб.</t>
  </si>
  <si>
    <t>5.</t>
  </si>
  <si>
    <t>6.</t>
  </si>
  <si>
    <t>7.</t>
  </si>
  <si>
    <t>8.</t>
  </si>
  <si>
    <t>9.</t>
  </si>
  <si>
    <t>10.</t>
  </si>
  <si>
    <r>
      <t>руб.коп.</t>
    </r>
    <r>
      <rPr>
        <sz val="10"/>
        <rFont val="Times New Roman"/>
        <family val="1"/>
      </rPr>
      <t xml:space="preserve"> Гкал</t>
    </r>
  </si>
  <si>
    <t>Отпуск в сеть</t>
  </si>
  <si>
    <t>Потери в сетях</t>
  </si>
  <si>
    <t>СНК</t>
  </si>
  <si>
    <t xml:space="preserve"> 7.4</t>
  </si>
  <si>
    <t xml:space="preserve"> 7.7</t>
  </si>
  <si>
    <t xml:space="preserve"> 7.8</t>
  </si>
  <si>
    <t xml:space="preserve"> 7.9</t>
  </si>
  <si>
    <t xml:space="preserve"> 7.10</t>
  </si>
  <si>
    <t>13.</t>
  </si>
  <si>
    <t xml:space="preserve"> тыс.м3</t>
  </si>
  <si>
    <t>ИТОГО цеховая себестоимость:</t>
  </si>
  <si>
    <t>Выработка тепловой энергии</t>
  </si>
  <si>
    <t>в т.ч. 1) на сторону:</t>
  </si>
  <si>
    <t>2) собственное потребление</t>
  </si>
  <si>
    <t>Отопление</t>
  </si>
  <si>
    <t xml:space="preserve">Вода </t>
  </si>
  <si>
    <t>ЭОТ тариф (без НДС)  на тепловую энергию</t>
  </si>
  <si>
    <t>Выручка</t>
  </si>
  <si>
    <t xml:space="preserve">         - бюджет</t>
  </si>
  <si>
    <t xml:space="preserve">         -  население</t>
  </si>
  <si>
    <t xml:space="preserve">Общехозяйственные расходы </t>
  </si>
  <si>
    <t>руб./т.м3</t>
  </si>
  <si>
    <t>тн</t>
  </si>
  <si>
    <t>Покупная тепловая энергия</t>
  </si>
  <si>
    <t>по уровню НН количество</t>
  </si>
  <si>
    <t>тариф НН</t>
  </si>
  <si>
    <t>руб./кВт</t>
  </si>
  <si>
    <t>сумма</t>
  </si>
  <si>
    <t>по уровню СН2 количество</t>
  </si>
  <si>
    <t>тариф СН2</t>
  </si>
  <si>
    <t>по уровню СН1 количество</t>
  </si>
  <si>
    <t>тариф СН1</t>
  </si>
  <si>
    <t>по уровню ВН количество</t>
  </si>
  <si>
    <t>тариф ВН</t>
  </si>
  <si>
    <t xml:space="preserve">        1)  на технологические нужды </t>
  </si>
  <si>
    <t xml:space="preserve">тариф </t>
  </si>
  <si>
    <t>руб./м3</t>
  </si>
  <si>
    <t>Выпадающие расходы</t>
  </si>
  <si>
    <t>Целевое использование</t>
  </si>
  <si>
    <t>Необходимая расчетная прибыль, в том числе:</t>
  </si>
  <si>
    <t xml:space="preserve">     налог на имущество</t>
  </si>
  <si>
    <t xml:space="preserve">    прибыль на прочие цели</t>
  </si>
  <si>
    <t>Выручка с учетом целевого использования</t>
  </si>
  <si>
    <t>Себестоимость реализации 1 Гкал.</t>
  </si>
  <si>
    <t>руб.коп.</t>
  </si>
  <si>
    <t xml:space="preserve">Расходы по содержанию и эксплуатации оборудования, в том числе:   </t>
  </si>
  <si>
    <t>- амортизация</t>
  </si>
  <si>
    <t>- арендная плата</t>
  </si>
  <si>
    <t>- затраты на ремонт и обслуживание</t>
  </si>
  <si>
    <t>Производ. себестомость  на выработку тепловой энергии для собств. потреб.</t>
  </si>
  <si>
    <t>Производ. себестомость  на выработку тепловой энергии для реализации</t>
  </si>
  <si>
    <t>3.</t>
  </si>
  <si>
    <t>8.1.</t>
  </si>
  <si>
    <t>8.2.</t>
  </si>
  <si>
    <t>11.</t>
  </si>
  <si>
    <t>12.</t>
  </si>
  <si>
    <t>14.</t>
  </si>
  <si>
    <t>Рост тарифов по сравнению с действующими составил</t>
  </si>
  <si>
    <t>A</t>
  </si>
  <si>
    <t>B</t>
  </si>
  <si>
    <t>C</t>
  </si>
  <si>
    <t>№ пп</t>
  </si>
  <si>
    <t xml:space="preserve">  Основной персонал</t>
  </si>
  <si>
    <t xml:space="preserve">  Ремонтный персонал</t>
  </si>
  <si>
    <t xml:space="preserve">  Цеховый персонал</t>
  </si>
  <si>
    <t xml:space="preserve">  АУП</t>
  </si>
  <si>
    <t>Приложение № 1</t>
  </si>
  <si>
    <t>ГВС без воды</t>
  </si>
  <si>
    <t>до 0,01 включительно</t>
  </si>
  <si>
    <t>тыс. м3</t>
  </si>
  <si>
    <t>цена газа</t>
  </si>
  <si>
    <t>от 0,01 до 0,1 включительно</t>
  </si>
  <si>
    <t>от 0,1 до 1 включительно</t>
  </si>
  <si>
    <t>от 1 до 10 включительно</t>
  </si>
  <si>
    <t>от 10 до 100 включительно</t>
  </si>
  <si>
    <t>7.1.2.</t>
  </si>
  <si>
    <t xml:space="preserve">печное топливо </t>
  </si>
  <si>
    <t>руб./тонн</t>
  </si>
  <si>
    <t>7.1.3.</t>
  </si>
  <si>
    <t xml:space="preserve">мазут </t>
  </si>
  <si>
    <t>7.1.4.</t>
  </si>
  <si>
    <t xml:space="preserve">Уголь   </t>
  </si>
  <si>
    <t>7.1.5.</t>
  </si>
  <si>
    <t xml:space="preserve">Дизельное топливо  </t>
  </si>
  <si>
    <t>7.1.6.</t>
  </si>
  <si>
    <t xml:space="preserve">Дрова       </t>
  </si>
  <si>
    <t>7.1.</t>
  </si>
  <si>
    <t>Топливо на технологические нужды,                                          в том числе:</t>
  </si>
  <si>
    <t>т.у.т.</t>
  </si>
  <si>
    <t>7.1.1.</t>
  </si>
  <si>
    <t>7.2.</t>
  </si>
  <si>
    <t xml:space="preserve">Покупная тепловая энергия </t>
  </si>
  <si>
    <t>7.3.</t>
  </si>
  <si>
    <t>Покупная электроэнергия,                                             в том числе:</t>
  </si>
  <si>
    <t>7.5.</t>
  </si>
  <si>
    <t>7.6.</t>
  </si>
  <si>
    <t>Фонд оплаты труда</t>
  </si>
  <si>
    <t>Цеховая себестоимость 1 Гкал.</t>
  </si>
  <si>
    <t>руб./Гкал</t>
  </si>
  <si>
    <t>Пар</t>
  </si>
  <si>
    <t xml:space="preserve">         - прочие, </t>
  </si>
  <si>
    <t>ПАР</t>
  </si>
  <si>
    <t xml:space="preserve">Предприят. </t>
  </si>
  <si>
    <t>Вода на технологические нужды</t>
  </si>
  <si>
    <t xml:space="preserve">         2) на нужды ГВС (справочно)</t>
  </si>
  <si>
    <t>Перевыставлено/недовыставлено</t>
  </si>
  <si>
    <t>ВСЕГО</t>
  </si>
  <si>
    <t>Единица измерения</t>
  </si>
  <si>
    <t>Т/Э в горячей воде</t>
  </si>
  <si>
    <t>Топливо на технологические нужды, в том числе:</t>
  </si>
  <si>
    <t>Иное топливо</t>
  </si>
  <si>
    <t xml:space="preserve">Печное топливо </t>
  </si>
  <si>
    <t xml:space="preserve">Мазут </t>
  </si>
  <si>
    <t>7.1.7.</t>
  </si>
  <si>
    <t>7.1.8.</t>
  </si>
  <si>
    <t xml:space="preserve">Сжиженный газ   </t>
  </si>
  <si>
    <t>ИТОГО:</t>
  </si>
  <si>
    <t>Формирование необходимой валовой выручки методом индексации установленных тарифов</t>
  </si>
  <si>
    <t>Определение операционных (подконтрольных) расходов на первый год долгосрочного периода регулирования (базовый уровень операционных расходов)</t>
  </si>
  <si>
    <t>№ п/п</t>
  </si>
  <si>
    <t>Наименование расхода</t>
  </si>
  <si>
    <t>Год, предшествующий очередному долгосрочному периоду регулирования</t>
  </si>
  <si>
    <t>Первый год очередного долгосрочного периода регулирования</t>
  </si>
  <si>
    <t>Расходы на приобретение сырья и материалов</t>
  </si>
  <si>
    <t>Расходы на ремонт основных средств</t>
  </si>
  <si>
    <t>Расходы на оплату труда</t>
  </si>
  <si>
    <t>Расходы на оплату работ и услуг производственного характера, выполняемых по договорам со сторонними  организациями</t>
  </si>
  <si>
    <t>Расходы на оплату иных работ и услуг, выполняемых по договорам с организациями, включая:</t>
  </si>
  <si>
    <t>5.1.</t>
  </si>
  <si>
    <t>5.2.</t>
  </si>
  <si>
    <t>5.3.</t>
  </si>
  <si>
    <t>5.4.</t>
  </si>
  <si>
    <t>5.5.</t>
  </si>
  <si>
    <t>5.6.</t>
  </si>
  <si>
    <t>Расходы на служебные командировки</t>
  </si>
  <si>
    <t>Расходы на обучение персонала</t>
  </si>
  <si>
    <t>Лизинговый платеж (Непроизводственные объекты)</t>
  </si>
  <si>
    <t>Арендная плата (Непроизводственные объекты)</t>
  </si>
  <si>
    <t>Другие расходы, в том числе:</t>
  </si>
  <si>
    <t>ИТОГО базовый уровень операционных расходов:</t>
  </si>
  <si>
    <t>Руководитель _________________/____________________________________________</t>
  </si>
  <si>
    <t xml:space="preserve">                                 подпись                            расшифровка подписи</t>
  </si>
  <si>
    <t>Главный бухгалтер_______________/__________________________________________</t>
  </si>
  <si>
    <t xml:space="preserve">                                        подпись                  расшифровка подписи</t>
  </si>
  <si>
    <t>Начальник ПЭО_______________/__________________________________________</t>
  </si>
  <si>
    <t>Приложение 5.2</t>
  </si>
  <si>
    <t>Расчет операционных (подконтрольных) расходов на каждый год долгосрочного периода регулирования</t>
  </si>
  <si>
    <t>Параметры расчета расходов</t>
  </si>
  <si>
    <t>Долгосрочный период регулирования</t>
  </si>
  <si>
    <t>Индекс потребительских цен на расчетный период регулирования (ИПЦ)</t>
  </si>
  <si>
    <t>по прогнозу</t>
  </si>
  <si>
    <t>Индекс эффективности операционных расходов (ИР)</t>
  </si>
  <si>
    <t>% (в соответствии с инвест.пр.)</t>
  </si>
  <si>
    <t>Индекс изменения количества активов (ИКА)</t>
  </si>
  <si>
    <t>Х</t>
  </si>
  <si>
    <t>3.1.</t>
  </si>
  <si>
    <t>количество условных единиц, относящихся к активам, необходимым для осуществления регулируемой деятельности</t>
  </si>
  <si>
    <t>у.е.</t>
  </si>
  <si>
    <t>3.2.</t>
  </si>
  <si>
    <t>установленная тепловая мощность источника тепловой энергии</t>
  </si>
  <si>
    <t>Гкал/ч</t>
  </si>
  <si>
    <t>Коэффициент эластичности затрат по росту активов (Кэл)</t>
  </si>
  <si>
    <t>Операционные (подконтрольные)
расходы</t>
  </si>
  <si>
    <t>Приложение 5.3</t>
  </si>
  <si>
    <t>Реестр неподконтрольных расходов</t>
  </si>
  <si>
    <t>фактически понесенные расходы в году i0 по данным регулируемой организации</t>
  </si>
  <si>
    <t>прогноз расходов на год i0 по данным регулируемой организации</t>
  </si>
  <si>
    <t>фактически понесенные расходы в году i0+1 по данным регулируемой организации</t>
  </si>
  <si>
    <t>прогноз расходов на год i0+1 по данным регулируемой организации</t>
  </si>
  <si>
    <t>фактически понесенные расходы в году i0+2 по данным регулируемой организации</t>
  </si>
  <si>
    <t>прогноз расходов на год i0+2 по данным регулируемой организации</t>
  </si>
  <si>
    <t>1.1.</t>
  </si>
  <si>
    <t>Расходы на оплату услуг, оказываемых организациями, осуществляющими регулируемые виды деятельности</t>
  </si>
  <si>
    <t>1.2.</t>
  </si>
  <si>
    <t>Арендная плата (производственные объекты)</t>
  </si>
  <si>
    <t>1.3.</t>
  </si>
  <si>
    <t>Концессионная плата</t>
  </si>
  <si>
    <t>1.4.</t>
  </si>
  <si>
    <t>Расходы на уплату налогов, сборов и других обязательных платежей, в том числе:</t>
  </si>
  <si>
    <t>1.4.1.</t>
  </si>
  <si>
    <t>1.4.2.</t>
  </si>
  <si>
    <t>1.4.3.</t>
  </si>
  <si>
    <t>1.5.</t>
  </si>
  <si>
    <t>1.6.</t>
  </si>
  <si>
    <t>Расходы по сомнительным долгам</t>
  </si>
  <si>
    <t>1.7.</t>
  </si>
  <si>
    <t>1.8.</t>
  </si>
  <si>
    <t>Расходы на выплаты по договорам займа и кредитным договорам, включая проценты по ним</t>
  </si>
  <si>
    <t>Экономия, определенная в прошедшем долгосрочном периоде регулирования и подлежащая учету в текущем долгосрочном периоде регулирования</t>
  </si>
  <si>
    <t>ИТОГО неподконтрольных расходов:</t>
  </si>
  <si>
    <t>Примечания:</t>
  </si>
  <si>
    <t>Год i0 - первый год долгосрочного периода регулирования, год i1 - последний год долгосрочного периода регулирования.</t>
  </si>
  <si>
    <t>Строки 1.7, 1.8 при использовании метода обеспечения доходности инвестированного капитала не заполняются.</t>
  </si>
  <si>
    <t>Гр. 3, 5, … n-1 заполняется регулируемой организацией по итогам фактически понесенных расходов в соответствующем расчетном периоде регулирования.</t>
  </si>
  <si>
    <t>Гр. 4, 6, … n в течение долгосрочного периода регулирования заполняется регулируемой организацией с учетом уточнения планируемых значений расходов.</t>
  </si>
  <si>
    <t>Приложение 5.4</t>
  </si>
  <si>
    <t xml:space="preserve">Реестр расходов на приобретение энергетических ресурсов, холодной воды и теплоносителя </t>
  </si>
  <si>
    <t>Расходы на топливо</t>
  </si>
  <si>
    <t>Расходы на электрическую энергию</t>
  </si>
  <si>
    <t>Расходы на тепловую энергию</t>
  </si>
  <si>
    <t>Расходы на теплоноситель</t>
  </si>
  <si>
    <t>Гр. 3, 5, n-1 заполняется регулируемой организацией по данным о фактически приобретенных энергетических ресурсах, холодной воды и теплоносителя.</t>
  </si>
  <si>
    <t>Строки 1 - 5 заполняются по данным Приложений 4.4, 4.7 и 4.8 к Методическим указаниям.</t>
  </si>
  <si>
    <t>Приложение 5.9</t>
  </si>
  <si>
    <t>Расчет необходимой валовой выручки методом индексации установленных тарифов</t>
  </si>
  <si>
    <t>Операционные (подконтрольные) расходы</t>
  </si>
  <si>
    <t>Неподконтрольные расходы</t>
  </si>
  <si>
    <t>Расходы на приобретение (производство) энергетических ресурсов, холодной воды и теплоносителя</t>
  </si>
  <si>
    <t>Прибыль</t>
  </si>
  <si>
    <t>Результаты деятельности до перехода к регулированию цен (тарифов) на основе долгосрочных параметров регулирования</t>
  </si>
  <si>
    <t>Корректировка с целью учета отклонения фактических значений параметров расчета тарифов от значений, учтенных при установлении тарифов</t>
  </si>
  <si>
    <t>Корректировка с учетом надежности и качества реализуемых товаров (оказываемых услуг), подлежащая учету в НВВ</t>
  </si>
  <si>
    <t>Корректировка НВВ в связи с изменением (неисполнением) инве-стиционной программы</t>
  </si>
  <si>
    <t>Корректировка, подлежащая учету в НВВ и учитывающая отклонение фактических показателей энергосбережения и повышения энергетической эффективности от установленных плановых (расчетных) показателей и отклонение сроков реализации программы в области энергосбережения и повышения энергетической эффективности от установленных сроков реализации такой программы</t>
  </si>
  <si>
    <t>ИТОГО необходимая валовая выручка</t>
  </si>
  <si>
    <t>Графы 3, 5, ..., n-1 строк 1 и 3 заполняются на основе фактических значений параметров расчета тарифов взамен прогнозных.</t>
  </si>
  <si>
    <t>Строка 5 заполняется только для первого долгосрочного периода регулирования.</t>
  </si>
  <si>
    <t>Графы 4, 6, ..., n строки 10 заполняются как сумма соответствующих граф строк с 1 по 9.</t>
  </si>
  <si>
    <t>Графы 3, 5, ..., n-1 строки 10 заполняются как сумма соответствующих граф строк с 1 по 5.</t>
  </si>
  <si>
    <t>В строке 6:</t>
  </si>
  <si>
    <t>гр. 7 = гр. 3 стр. 10 - гр. 3 стр. 11 + гр. 3 стр. 6;</t>
  </si>
  <si>
    <t>гр. 9 = гр. 5 стр. 10 - гр. 5 стр. 11 + гр. 5 стр. 6 и т.д.;</t>
  </si>
  <si>
    <t>гр. 3 и 5 заполняются аналогично по данным таблицы предыдущего досрочного периода регулирования.</t>
  </si>
  <si>
    <t>Строка 11 заполняется только в графах 3, 5, ..., n-1.</t>
  </si>
  <si>
    <t>К таблице прилагаются дополнительные материалы, содержащие обоснованный расчет по строкам 7, 8, 9, 11.</t>
  </si>
  <si>
    <t>Ремонт хозспособом из таблицы 2.4</t>
  </si>
  <si>
    <t>Итого ФОТ по таблице 2.7</t>
  </si>
  <si>
    <t xml:space="preserve">Ремонт подрядный из таблицы 2.4 </t>
  </si>
  <si>
    <t>ТО газ.хозяйства, экспертиза промышленной безопасности, поверка, режимная наладка и пр. из т.2.4 и т.2.5</t>
  </si>
  <si>
    <t>из т. 2.5 и т. 2.6</t>
  </si>
  <si>
    <t xml:space="preserve">Аренда транспорта, земли, чего угодно кроме котельной и сетей т. 2.5 и т. 2.6 </t>
  </si>
  <si>
    <t xml:space="preserve"> - охрана труда</t>
  </si>
  <si>
    <t xml:space="preserve"> - расходы на ХВО</t>
  </si>
  <si>
    <t xml:space="preserve"> - материальные расходы</t>
  </si>
  <si>
    <t xml:space="preserve"> - ГСМ</t>
  </si>
  <si>
    <t xml:space="preserve"> - запчасти на транспорт</t>
  </si>
  <si>
    <t xml:space="preserve"> - ТО транспорта</t>
  </si>
  <si>
    <t xml:space="preserve"> - ….</t>
  </si>
  <si>
    <t>все что не вошло в предыдущие расходы из т. 2.5 и т. 2.6</t>
  </si>
  <si>
    <t>Таблица 2.1.</t>
  </si>
  <si>
    <t>Расчет ФОТ на производство тепловой энергии (тыс. руб.)</t>
  </si>
  <si>
    <t xml:space="preserve">Показатели </t>
  </si>
  <si>
    <t>Нормативная чис-ть</t>
  </si>
  <si>
    <t xml:space="preserve">Базовый период </t>
  </si>
  <si>
    <t>Утв. в тарифе текущего периода</t>
  </si>
  <si>
    <t>Период регулирования</t>
  </si>
  <si>
    <t>Утв. в тарифе</t>
  </si>
  <si>
    <t>Факт</t>
  </si>
  <si>
    <t>Численность основного персонала</t>
  </si>
  <si>
    <t>Численность ремонтного персонала</t>
  </si>
  <si>
    <t xml:space="preserve">Численность цехового персонала </t>
  </si>
  <si>
    <t xml:space="preserve">Численность административно-управленческого  персонала </t>
  </si>
  <si>
    <t>Численность Всего:</t>
  </si>
  <si>
    <t>ФОТ основного персонала</t>
  </si>
  <si>
    <t>ФОТ ремонтного персонала</t>
  </si>
  <si>
    <t>ФОТ цехового персонала</t>
  </si>
  <si>
    <t xml:space="preserve">ФОТ административно-управленческого  персонала </t>
  </si>
  <si>
    <t>Всего ФОТ:</t>
  </si>
  <si>
    <t>Средняя заработная плата</t>
  </si>
  <si>
    <t xml:space="preserve">Примечание: Указывается среднесписочная (среднегодовая) численность персонала. </t>
  </si>
  <si>
    <t>Подписи исполнителей и руководителя</t>
  </si>
  <si>
    <t>М.П.</t>
  </si>
  <si>
    <t>Таблица 2.2.1</t>
  </si>
  <si>
    <t>Расшифровка амортизационных отчислений на выработку</t>
  </si>
  <si>
    <r>
      <t xml:space="preserve">тепловой энергии за </t>
    </r>
    <r>
      <rPr>
        <b/>
        <sz val="11"/>
        <color indexed="8"/>
        <rFont val="Times New Roman"/>
        <family val="1"/>
      </rPr>
      <t>базовый период</t>
    </r>
    <r>
      <rPr>
        <sz val="11"/>
        <color indexed="8"/>
        <rFont val="Times New Roman"/>
        <family val="1"/>
      </rPr>
      <t xml:space="preserve"> (руб.)</t>
    </r>
  </si>
  <si>
    <t>Наименование оборудования</t>
  </si>
  <si>
    <t>Место нахождения (установки) объекта основных средств</t>
  </si>
  <si>
    <t>Балансовая стоимость</t>
  </si>
  <si>
    <t>Месяц и год ввода в эксплуатацию</t>
  </si>
  <si>
    <t>Код ОКОФ</t>
  </si>
  <si>
    <t>Срок полезного использования, мес.</t>
  </si>
  <si>
    <t>Сумма износа полная на начало базового периода</t>
  </si>
  <si>
    <t>Сумма амортизационных отчислений в месяц</t>
  </si>
  <si>
    <t>Годовая сумма амортизации за базовый период</t>
  </si>
  <si>
    <t xml:space="preserve">Остаточная стоимость на 31.12. базового периода </t>
  </si>
  <si>
    <t>Первая группа (от 1 года до 2 лет) всего, в т.ч.:</t>
  </si>
  <si>
    <t>….</t>
  </si>
  <si>
    <t>котельная №…, ЦТП№…, улица …, Производственная база… и т.п.</t>
  </si>
  <si>
    <t>Вторая группа (свыше 2 лет до 3 лет включительно) всего, в т.ч.</t>
  </si>
  <si>
    <t>… группа (…..)</t>
  </si>
  <si>
    <t>Десятая группа (свыше 30 лет) всего, в т.ч.:</t>
  </si>
  <si>
    <t>Итого:</t>
  </si>
  <si>
    <t>Таблица 2.2.2</t>
  </si>
  <si>
    <t>Расчет амортизационных отчислений на выработку</t>
  </si>
  <si>
    <t>тепловой энергии на период регулирования (руб.)</t>
  </si>
  <si>
    <t>Остаточная стоимость на начало текущего периода</t>
  </si>
  <si>
    <t>Годовая сумма амортизации за текущий период</t>
  </si>
  <si>
    <t xml:space="preserve">Остаточная стоимость на 31.12. текущего периода </t>
  </si>
  <si>
    <t>Годовая сумма амортизации за период регулирования</t>
  </si>
  <si>
    <t>Остаточная стоимость на 31.12. периода  регулирования</t>
  </si>
  <si>
    <t xml:space="preserve">Подписи исполнителей и руководителя </t>
  </si>
  <si>
    <t>Таблица 2.3.</t>
  </si>
  <si>
    <t>Расшифровка затрат на ремонт и обслуживание оборудования</t>
  </si>
  <si>
    <t>№ и дата договора</t>
  </si>
  <si>
    <t>Наименование организации заключившей договор</t>
  </si>
  <si>
    <t>Наименование ремонтных работ</t>
  </si>
  <si>
    <t>Наименование и месторасположение объекта основных средств</t>
  </si>
  <si>
    <t>Сумма, тыс. руб.</t>
  </si>
  <si>
    <t>Принятая в расчет тарифа базового периода</t>
  </si>
  <si>
    <t>Ремонтные работы подрядным способом:</t>
  </si>
  <si>
    <t>Текущий ремонт и техническое обслуживание всего, в т.ч.:</t>
  </si>
  <si>
    <t>…</t>
  </si>
  <si>
    <t>Капитальный ремонт всего, в т.ч.:</t>
  </si>
  <si>
    <t>1.2.1.</t>
  </si>
  <si>
    <t>Капитальный ремонт оборудования котельных всего, в т.ч.:</t>
  </si>
  <si>
    <t>1.2.2.</t>
  </si>
  <si>
    <t>Капитальный ремонт тепловых сетей всего, в т.ч.:</t>
  </si>
  <si>
    <t>Прочие работы и услуги по ремонту и обслуживанию подрядным способом, всего, в т.ч.:</t>
  </si>
  <si>
    <t xml:space="preserve"> Ремонтные работы  хозспособом всего, в т.ч.:</t>
  </si>
  <si>
    <t>2.1.</t>
  </si>
  <si>
    <t>Материалы на текущий ремонт и техническое обслуживание всего, в т.ч.:</t>
  </si>
  <si>
    <t>2.2.</t>
  </si>
  <si>
    <t>Материалы на капитальный ремонт всего, в т.ч.:</t>
  </si>
  <si>
    <t>2.2.1.</t>
  </si>
  <si>
    <t>Материалы на капитальный ремонт оборудования котельных всего, в т.ч.</t>
  </si>
  <si>
    <t>2.2.2.</t>
  </si>
  <si>
    <t>Материалы на капитальный ремонт тепловых сетей всего, в т.ч.</t>
  </si>
  <si>
    <t>2.3.</t>
  </si>
  <si>
    <t>Материалы на выполнение прочих работ по ремонту и обслуживанию всего, в т.ч.:</t>
  </si>
  <si>
    <t>ВСЕГО:</t>
  </si>
  <si>
    <t>Таблица 2.4.</t>
  </si>
  <si>
    <t>периода регулирования (тыс. руб. без НДС)</t>
  </si>
  <si>
    <t>Сумма, тыс.руб.</t>
  </si>
  <si>
    <t>Таблица 2.5.</t>
  </si>
  <si>
    <t>Расшифровка цеховых расходов, тыс. руб. (без НДС)</t>
  </si>
  <si>
    <t>Базовый период</t>
  </si>
  <si>
    <t xml:space="preserve">Утв. </t>
  </si>
  <si>
    <t>в тарифе</t>
  </si>
  <si>
    <t>А</t>
  </si>
  <si>
    <t>Цеховые расходы, Всего:</t>
  </si>
  <si>
    <t>в том числе:</t>
  </si>
  <si>
    <t>Таблица 2.6.</t>
  </si>
  <si>
    <t>Расшифровка общехозяйственных расходов,</t>
  </si>
  <si>
    <t>тыс. руб. (без НДС)</t>
  </si>
  <si>
    <t>Общехозяйственные расходы</t>
  </si>
  <si>
    <t>Общехозяйственные расходы, Всего:</t>
  </si>
  <si>
    <t>Таблица 2.7.</t>
  </si>
  <si>
    <t>Калькуляция себестоимости</t>
  </si>
  <si>
    <t>тепловой энергии (производство, передача и сбыт)</t>
  </si>
  <si>
    <t>(наименование энергоснабжающей организации)</t>
  </si>
  <si>
    <t>№                 пп</t>
  </si>
  <si>
    <t>Ед. измер.</t>
  </si>
  <si>
    <t xml:space="preserve">Утв. в тарифе </t>
  </si>
  <si>
    <t xml:space="preserve">Тепловая энергия </t>
  </si>
  <si>
    <t xml:space="preserve">в горячей воде </t>
  </si>
  <si>
    <t>без разделения по СЦТ</t>
  </si>
  <si>
    <t>по СЦТ* на отопление</t>
  </si>
  <si>
    <t>по СЦТ* на ГВС*</t>
  </si>
  <si>
    <t>Б</t>
  </si>
  <si>
    <t>В</t>
  </si>
  <si>
    <t>Полезный отпуск тепловой энергии Всего:</t>
  </si>
  <si>
    <t>в т.ч.:  1) Реализация тепловой энергии:</t>
  </si>
  <si>
    <t xml:space="preserve">      - население</t>
  </si>
  <si>
    <t xml:space="preserve">      - бюджетные организации</t>
  </si>
  <si>
    <t xml:space="preserve">       - прочие потребители, </t>
  </si>
  <si>
    <t xml:space="preserve">      в т.ч.:  *другие организации теплоснабжения (перепродавцы)</t>
  </si>
  <si>
    <t xml:space="preserve">         2) Собственное потребление</t>
  </si>
  <si>
    <r>
      <t>природный газ ВСЕГО,                                                       в том числе по группам потребителей с объемом потребления газа (млн,м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/год):</t>
    </r>
  </si>
  <si>
    <t>7.4.</t>
  </si>
  <si>
    <t>- на нужды горячего водоснабжения (справочно)</t>
  </si>
  <si>
    <t>7.7.</t>
  </si>
  <si>
    <t>7.8.</t>
  </si>
  <si>
    <t>Расходы по содержанию и эксплуатации оборудования, в том числе:</t>
  </si>
  <si>
    <t xml:space="preserve"> - амортизация производственного             оборудования;</t>
  </si>
  <si>
    <t>7.9.</t>
  </si>
  <si>
    <t>Итого цеховая себестоимость</t>
  </si>
  <si>
    <t>11.1.</t>
  </si>
  <si>
    <t>Производственная себестоимость на выработку т/энергии для собств.потреб.</t>
  </si>
  <si>
    <t>11.2.</t>
  </si>
  <si>
    <t>Производственная себестоимость на выработку т/энергии для реализации</t>
  </si>
  <si>
    <t>Необходимая расчетная прибыль, в т.ч.:</t>
  </si>
  <si>
    <t xml:space="preserve">    -  налог на имущество</t>
  </si>
  <si>
    <t xml:space="preserve">    -  налог на прибыль</t>
  </si>
  <si>
    <t xml:space="preserve">    -  прибыль на прочие цели</t>
  </si>
  <si>
    <t>15.</t>
  </si>
  <si>
    <t>16.</t>
  </si>
  <si>
    <t>Производственная себестоимость 1 Гкал</t>
  </si>
  <si>
    <t>17.</t>
  </si>
  <si>
    <t>Экономически обоснованный тариф на тепловую энергию (без НДС)</t>
  </si>
  <si>
    <t>Таблица 2.8.</t>
  </si>
  <si>
    <t xml:space="preserve">                      (наименование предприятия)</t>
  </si>
  <si>
    <t>Наименование потребителя тепловой энергии</t>
  </si>
  <si>
    <t>Дебиторская задолженность, тыс. руб. на 01.01. базового периода</t>
  </si>
  <si>
    <t>Объем реализации тепловой энергии по договорам, Гкал</t>
  </si>
  <si>
    <t>Фактический полезный  отпуск тепловой энергии в базовом периоде, Гкал</t>
  </si>
  <si>
    <t>Выручка от реализации за отпущенное на сторону тепло (по счетам-фактурам), тыс.руб.</t>
  </si>
  <si>
    <t>Оплата за отпущенную тепловую энергию в базовом периоде, тыс.руб.</t>
  </si>
  <si>
    <t>Дебиторская задолженность на 01.01.текущего периода, тыс.руб.</t>
  </si>
  <si>
    <t>Итого по реализации на сторону</t>
  </si>
  <si>
    <t xml:space="preserve">Собственное потребление теплоэнергии </t>
  </si>
  <si>
    <t>Таблица 2.9.</t>
  </si>
  <si>
    <t>Балансовая (рыночная) стоимость</t>
  </si>
  <si>
    <t>Полная сумма износа на 01.01. РПР*</t>
  </si>
  <si>
    <t>Расчетная годовая сумма амортизации за РПР*</t>
  </si>
  <si>
    <t>Остаточная стоимость на конец РПР*</t>
  </si>
  <si>
    <t>Налог на имущество в РПР*</t>
  </si>
  <si>
    <t>Годовая сумма арендной платы по заключенным договорам, руб. без НДС</t>
  </si>
  <si>
    <t>Плановая сумма арендной платы в РПР*, руб. без НДС</t>
  </si>
  <si>
    <t>№ и дата договора аренды</t>
  </si>
  <si>
    <t>Руководитель _________/___________________</t>
  </si>
  <si>
    <t>Главный бухгалтер_______________/______________________</t>
  </si>
  <si>
    <t xml:space="preserve">            подпись    расшифровка подписи</t>
  </si>
  <si>
    <t xml:space="preserve">     подпись            расшифровка подписи</t>
  </si>
  <si>
    <t>Таблица 2.10.</t>
  </si>
  <si>
    <t>Полная сумма износа на 01.01. БПР*</t>
  </si>
  <si>
    <t>Расчетная годовая сумма амортизации за БПР*</t>
  </si>
  <si>
    <t>Остаточная стоимость на конец БПР*</t>
  </si>
  <si>
    <t>Налог на имущество в БПР*</t>
  </si>
  <si>
    <t>Фактическая сумма арендной платы в БПР*, руб. без НДС</t>
  </si>
  <si>
    <t>Руководитель _____________________/___________________</t>
  </si>
  <si>
    <t>из 2.7 аренда произв. Оборудования (котельные, сети)</t>
  </si>
  <si>
    <t xml:space="preserve"> ОПО и ОСАГО из т.2.5 и т.2.6</t>
  </si>
  <si>
    <t xml:space="preserve"> из т.2.5 и т.2.5</t>
  </si>
  <si>
    <t xml:space="preserve"> - расходы на обязательное страхование </t>
  </si>
  <si>
    <t xml:space="preserve"> - налог на имущество</t>
  </si>
  <si>
    <t xml:space="preserve"> - иные расходы, в том числе:</t>
  </si>
  <si>
    <t xml:space="preserve"> из т. 2.7 ЕСН</t>
  </si>
  <si>
    <t>никому т.к. не ЕТО</t>
  </si>
  <si>
    <t>Налог на прибыль, налог на спец режимах</t>
  </si>
  <si>
    <t>из т.2.7</t>
  </si>
  <si>
    <t>Расходы на холодную воду (и водоотведение)</t>
  </si>
  <si>
    <r>
      <t xml:space="preserve">прогноз расходов на год i0 по данным регулируемой организации          </t>
    </r>
    <r>
      <rPr>
        <b/>
        <sz val="12"/>
        <rFont val="Times New Roman"/>
        <family val="1"/>
      </rPr>
      <t xml:space="preserve"> (в доле на реализацию)</t>
    </r>
  </si>
  <si>
    <r>
      <t>прогноз расходов на год i0 по данным регулируемой организации</t>
    </r>
    <r>
      <rPr>
        <b/>
        <sz val="12"/>
        <rFont val="Times New Roman"/>
        <family val="1"/>
      </rPr>
      <t xml:space="preserve"> (на весь объем)</t>
    </r>
  </si>
  <si>
    <t>услуг по передаче т/э, транспортировки г/в</t>
  </si>
  <si>
    <r>
      <t>прогноз расходов на год i0 по данным регулируемой организации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(на весь объем)</t>
    </r>
  </si>
  <si>
    <r>
      <t xml:space="preserve">прогноз расходов на год i0 по данным регулируемой организации               </t>
    </r>
    <r>
      <rPr>
        <b/>
        <i/>
        <sz val="12"/>
        <rFont val="Times New Roman"/>
        <family val="1"/>
      </rPr>
      <t>(в доле на реализацию)</t>
    </r>
  </si>
  <si>
    <t>Товарная выручка (на сторону)</t>
  </si>
  <si>
    <t>в т.ч. организации-перепродавцы</t>
  </si>
  <si>
    <t xml:space="preserve">Утв. Приказ РЭК от **.**.2013г.   № **/2013*-т пункт ***   </t>
  </si>
  <si>
    <t xml:space="preserve"> - транспортный налог</t>
  </si>
  <si>
    <t xml:space="preserve"> - земельный налог</t>
  </si>
  <si>
    <t xml:space="preserve">     налог на прибыль (или налог, уплач. при спецрежиме)</t>
  </si>
  <si>
    <t>Покупная электроэнергия,                                                        в том числе:</t>
  </si>
  <si>
    <r>
      <t>природный газ ВСЕГО,                                                                в том числе по группам потребителей с объемом потребления газа (млн,м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/год):</t>
    </r>
  </si>
  <si>
    <t>Заявка регулируемой организации на 2016-2018 гг.</t>
  </si>
  <si>
    <t xml:space="preserve">Тариф 2015г. </t>
  </si>
  <si>
    <t xml:space="preserve"> РЭК-ДЦиТ          на 2016</t>
  </si>
  <si>
    <t>год i0 (2016)</t>
  </si>
  <si>
    <t>год i0+1 (2017)</t>
  </si>
  <si>
    <t>год i0+2 (2018)</t>
  </si>
  <si>
    <t>(в доле на реализацию)</t>
  </si>
  <si>
    <t xml:space="preserve"> (на весь объем)</t>
  </si>
  <si>
    <t>X</t>
  </si>
  <si>
    <t>Темп роста к предыдущему,%</t>
  </si>
  <si>
    <r>
      <t>прогноз расходов на год i0+1 по данным регулируемой организации</t>
    </r>
    <r>
      <rPr>
        <b/>
        <sz val="12"/>
        <rFont val="Times New Roman"/>
        <family val="1"/>
      </rPr>
      <t xml:space="preserve">  (на весь объем)</t>
    </r>
  </si>
  <si>
    <r>
      <t>прогноз расходов на год i0+1 по данным регулируемой организации</t>
    </r>
    <r>
      <rPr>
        <b/>
        <sz val="12"/>
        <rFont val="Times New Roman"/>
        <family val="1"/>
      </rPr>
      <t xml:space="preserve">            (в доле на реализацию)</t>
    </r>
  </si>
  <si>
    <r>
      <t>прогноз расходов на год i0+2 по данным регулируемой организации</t>
    </r>
    <r>
      <rPr>
        <b/>
        <sz val="12"/>
        <rFont val="Times New Roman"/>
        <family val="1"/>
      </rPr>
      <t xml:space="preserve">      (в доле на реализацию)</t>
    </r>
  </si>
  <si>
    <r>
      <t xml:space="preserve">прогноз расходов на год i0+2 по данным регулируемой организации </t>
    </r>
    <r>
      <rPr>
        <b/>
        <sz val="12"/>
        <rFont val="Times New Roman"/>
        <family val="1"/>
      </rPr>
      <t>(на весь объем)</t>
    </r>
  </si>
  <si>
    <r>
      <t xml:space="preserve">прогноз расходов на год i0+1 по данным регулируемой организации      </t>
    </r>
    <r>
      <rPr>
        <b/>
        <i/>
        <sz val="12"/>
        <rFont val="Times New Roman"/>
        <family val="1"/>
      </rPr>
      <t>(в доле на реализацию)</t>
    </r>
  </si>
  <si>
    <r>
      <t xml:space="preserve">прогноз расходов на год i0+1 по данным регулируемой организации   </t>
    </r>
    <r>
      <rPr>
        <b/>
        <i/>
        <sz val="12"/>
        <rFont val="Times New Roman"/>
        <family val="1"/>
      </rPr>
      <t>(на весь объем)</t>
    </r>
  </si>
  <si>
    <r>
      <t xml:space="preserve">прогноз расходов на год i0+2 по данным регулируемой организации      </t>
    </r>
    <r>
      <rPr>
        <b/>
        <i/>
        <sz val="12"/>
        <rFont val="Times New Roman"/>
        <family val="1"/>
      </rPr>
      <t>(в доле на реализацию)</t>
    </r>
  </si>
  <si>
    <r>
      <t xml:space="preserve">прогноз расходов на год i0+2 по данным регулируемой организации   </t>
    </r>
    <r>
      <rPr>
        <b/>
        <i/>
        <sz val="12"/>
        <rFont val="Times New Roman"/>
        <family val="1"/>
      </rPr>
      <t>(на весь объем)</t>
    </r>
  </si>
  <si>
    <t>план на 2016 год (часть расходов в доле на сторону)</t>
  </si>
  <si>
    <t>план на 2016 год (расходы на весь объем производства)</t>
  </si>
  <si>
    <t>Базовый период 2014 г. по данным :</t>
  </si>
  <si>
    <t xml:space="preserve"> РЭК-ДЦиТ          на 2017</t>
  </si>
  <si>
    <t xml:space="preserve"> РЭК-ДЦиТ          на 2018</t>
  </si>
  <si>
    <t>Тариф на реализацию тепловой энергии</t>
  </si>
  <si>
    <t>2015 г.</t>
  </si>
  <si>
    <t>20 16 г.</t>
  </si>
  <si>
    <t>2016г.</t>
  </si>
  <si>
    <t>2016 г.</t>
  </si>
  <si>
    <t>Расходы на оплату услуг связи, в т.ч.:</t>
  </si>
  <si>
    <t xml:space="preserve"> - иные расходы, в т.ч.:</t>
  </si>
  <si>
    <t xml:space="preserve"> - Общехозяйственные расходы, распределяемые в соотвествии с учетной политикой организации на тепловую энергию (для ведомственных и многоотраслевых)</t>
  </si>
  <si>
    <t xml:space="preserve"> - производственный инвентарь</t>
  </si>
  <si>
    <t>из т. 2.5 и т. 2.6 для специализированных; из т.2.5 для ведомственных и многоотраслевых</t>
  </si>
  <si>
    <t xml:space="preserve"> - 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лимитов, в т.ч.:</t>
  </si>
  <si>
    <t xml:space="preserve"> - из табл.2.5</t>
  </si>
  <si>
    <t xml:space="preserve"> - из табл.2.6</t>
  </si>
  <si>
    <t>Амортизация основных средств и нематериальных активов, в т.ч.:</t>
  </si>
  <si>
    <t xml:space="preserve"> - из табл. 2.6 (для многоотраслевых, ведомственных(неспециализированных) организаций</t>
  </si>
  <si>
    <t>1.7.1.</t>
  </si>
  <si>
    <t>1.7.2.</t>
  </si>
  <si>
    <t>для специализированных из 2.7</t>
  </si>
  <si>
    <t>для других из 2.6</t>
  </si>
  <si>
    <t xml:space="preserve"> - из табл. 2.7 (2.2) для специализированных организаций</t>
  </si>
  <si>
    <t xml:space="preserve"> - из табл. 2.7 (ФОТ)</t>
  </si>
  <si>
    <t xml:space="preserve"> - из табл. 2.6 (доля ФОТ АУП, распределяемая по учетной политике на производство тепла) для многоотраслевых и ведомственных организаций</t>
  </si>
  <si>
    <t>Расходы на оплату вневедомственной охраны, в т.ч.:</t>
  </si>
  <si>
    <t>Расходы на оплату коммунальных услуг, в т.ч.:</t>
  </si>
  <si>
    <t>Расходы на оплату юридических, информационных, аудиторских и консультационных услуг, в т.ч.:</t>
  </si>
  <si>
    <t>Расходы на оплату услуг по стратегическому управлению организацией, в т.ч.:</t>
  </si>
  <si>
    <t>Расходы на оплату других работ и услуг, в т.ч.:</t>
  </si>
  <si>
    <t>10.1.</t>
  </si>
  <si>
    <t>10.2.</t>
  </si>
  <si>
    <t>10.3.</t>
  </si>
  <si>
    <t>10.4.</t>
  </si>
  <si>
    <t>10.5.</t>
  </si>
  <si>
    <t>10.6.</t>
  </si>
  <si>
    <t>10.7.</t>
  </si>
  <si>
    <t>10.7.1.</t>
  </si>
  <si>
    <t>10.7.2.</t>
  </si>
  <si>
    <t>10.7.3.</t>
  </si>
  <si>
    <t>10.7.4.</t>
  </si>
  <si>
    <t>10.7.5.</t>
  </si>
  <si>
    <t>10.7.6.</t>
  </si>
  <si>
    <t>10.7.7.</t>
  </si>
  <si>
    <t>10.7.8.</t>
  </si>
  <si>
    <t>10.7.9.</t>
  </si>
  <si>
    <t>10.7.10.</t>
  </si>
  <si>
    <t>10.7.11.</t>
  </si>
  <si>
    <t xml:space="preserve"> - из табл. 2.6 (доля АУП, распределяемая по учетной политике на производство тепла) для многоотраслевых и ведомственных организаций</t>
  </si>
  <si>
    <t xml:space="preserve"> -…..</t>
  </si>
  <si>
    <t>возможность учета появится с тарифа на 2017 год (подается до 1 мая 2016)</t>
  </si>
  <si>
    <t xml:space="preserve"> - из табл. 2.7 (пункт 7.7)</t>
  </si>
  <si>
    <r>
      <t xml:space="preserve">В случае правильного заполнения форм </t>
    </r>
    <r>
      <rPr>
        <b/>
        <sz val="14"/>
        <rFont val="Times New Roman"/>
        <family val="1"/>
      </rPr>
      <t>значения выделенные красным должны сходиться с указанными в таблице 2.7</t>
    </r>
    <r>
      <rPr>
        <sz val="14"/>
        <rFont val="Times New Roman"/>
        <family val="1"/>
      </rPr>
      <t xml:space="preserve"> в соответствующем периоде</t>
    </r>
  </si>
  <si>
    <t xml:space="preserve">Тариф на 2015 </t>
  </si>
  <si>
    <t>утверждено в тарифе 2015 года (часть расходов в доле на сторону)</t>
  </si>
  <si>
    <t>тариф на 2015 год (расходы на весь объем производства)</t>
  </si>
  <si>
    <t>Год, предшествующий очередному долгосрочному периоду регулирования (ЭОТ)</t>
  </si>
  <si>
    <t>2015 ЭОТ</t>
  </si>
  <si>
    <r>
      <t>расходы в тарифе</t>
    </r>
    <r>
      <rPr>
        <b/>
        <sz val="12"/>
        <rFont val="Times New Roman"/>
        <family val="1"/>
      </rPr>
      <t xml:space="preserve"> (на весь объем)</t>
    </r>
  </si>
  <si>
    <r>
      <t xml:space="preserve">расходы в утвержденном тарифе               </t>
    </r>
    <r>
      <rPr>
        <b/>
        <sz val="12"/>
        <rFont val="Times New Roman"/>
        <family val="1"/>
      </rPr>
      <t xml:space="preserve"> (в доле на реализацию)</t>
    </r>
  </si>
  <si>
    <t>расходы в утвержденном тарифе</t>
  </si>
  <si>
    <t>Проведение преаттестационной подготовки специалистов по безопасной эксплуатации систем газопотребления. Акт от 19.08.11, от 09.09.11, от 02.09.11</t>
  </si>
  <si>
    <t>Страховка. Страхование гражданской ответственности при эксплуатации опасных производственных объектов</t>
  </si>
  <si>
    <t>Плата за загрязнение окружающей среды</t>
  </si>
  <si>
    <t>Абон.плата регистраторов</t>
  </si>
  <si>
    <t>Артезианская вода</t>
  </si>
  <si>
    <t>вывоз ТБО</t>
  </si>
  <si>
    <t>ФОТ с ЕСН</t>
  </si>
  <si>
    <t>Лицензирование</t>
  </si>
  <si>
    <t>Инвентарь и хозпринадлежности</t>
  </si>
  <si>
    <t>Коммунальные услуги</t>
  </si>
  <si>
    <t>Командировочные расходы</t>
  </si>
  <si>
    <t>Обслуживание оргтехники</t>
  </si>
  <si>
    <t>Обучение</t>
  </si>
  <si>
    <t>Представительские расходы</t>
  </si>
  <si>
    <t>Информационное обслуживание</t>
  </si>
  <si>
    <t>Прочие расходы</t>
  </si>
  <si>
    <t>Ремонт и обслуживание автомашин</t>
  </si>
  <si>
    <t>Услуги связи (интенет)</t>
  </si>
  <si>
    <t>Экология</t>
  </si>
  <si>
    <t>Юридические услуги</t>
  </si>
  <si>
    <t>Канцелярские расходы, бланки</t>
  </si>
  <si>
    <t>КАЛЬКУЛЯЦИЯ</t>
  </si>
  <si>
    <t>экономической обоснованности расходов по статьям затрат, обоснование объемов полезного отпуска тепловой энергии (мощности) и величины прибыли, необходимой для эффективного функционирования регулируемой организации на 2016-2018 гг.</t>
  </si>
  <si>
    <t>"Кубаньречфлот-сервис"</t>
  </si>
  <si>
    <t>Базовый период (2014 год)</t>
  </si>
  <si>
    <t>Утв. в тарифе текущего периода (2015 г.)</t>
  </si>
  <si>
    <t>Регулируемый период (2016 год)</t>
  </si>
  <si>
    <t>А.И.Погуляйко</t>
  </si>
  <si>
    <t>Е.В.Савенко</t>
  </si>
  <si>
    <t>Г.И.Губенко</t>
  </si>
  <si>
    <t>Данные о реализации тепловой энергии по ООО "Кубаньречфлот-сервис" за базовый период (2014 г.), тыс.руб. с НДС</t>
  </si>
  <si>
    <t>ОАО "Краснодаотеплосеть"</t>
  </si>
  <si>
    <t>Пятая группа (от7 до 10 лет) всего в т.ч. Тепломагистраль</t>
  </si>
  <si>
    <t>ул.Ставропольская 2, ул.Короткая, ул. Постовая, ул. Кубанская Набережная до застройки ОАО "Куанское речное пароходство"</t>
  </si>
  <si>
    <t>Июнь 2010г.</t>
  </si>
  <si>
    <t>договор б/н от 01.01.2014г.</t>
  </si>
  <si>
    <t>Седьмая группа (от 15 до 20 лет) всего, в т.ч.: Узел учета тепловой энергии на тепломагистрали</t>
  </si>
  <si>
    <t>ул. Кубанская Набережная</t>
  </si>
  <si>
    <t>Август 2013г.</t>
  </si>
  <si>
    <t>договор б/н от 01.09.2013г.</t>
  </si>
  <si>
    <t>Расчет арендных платежей по объектам основных средств в 2014* (* - базовом периоде регулирования), (руб.)</t>
  </si>
  <si>
    <t xml:space="preserve"> ул. Кубанская Набережная </t>
  </si>
  <si>
    <r>
      <t xml:space="preserve">Пятая группа (от7 до 10 лет) всего в т.ч. </t>
    </r>
    <r>
      <rPr>
        <b/>
        <sz val="11"/>
        <color indexed="8"/>
        <rFont val="Times New Roman"/>
        <family val="1"/>
      </rPr>
      <t>Тепломагистраль</t>
    </r>
  </si>
  <si>
    <r>
      <t xml:space="preserve">Седьмая группа (от 15 до 20 лет) всего, в т.ч.: </t>
    </r>
    <r>
      <rPr>
        <b/>
        <sz val="11"/>
        <color indexed="8"/>
        <rFont val="Times New Roman"/>
        <family val="1"/>
      </rPr>
      <t>Узел учета тепловой энергии на тепломагистрали</t>
    </r>
  </si>
  <si>
    <t>Расчет арендных платежей по объектам основных средств в 2016* (* - расчетном периоде регулирования), (руб.)</t>
  </si>
  <si>
    <t>2014 г.</t>
  </si>
  <si>
    <t>Аренда (офис,авто)</t>
  </si>
  <si>
    <t>Госпошлина</t>
  </si>
  <si>
    <t>ГСМ</t>
  </si>
  <si>
    <t>Консультационные услуги</t>
  </si>
  <si>
    <t>Пополнение транспортной карты</t>
  </si>
  <si>
    <t>Информация ЦГСМ</t>
  </si>
  <si>
    <t>Оформление тех.документации</t>
  </si>
  <si>
    <t>Проф.мероприятия по недопущению чрезвычайных ситуаций</t>
  </si>
  <si>
    <t>Регистрация договора аренды</t>
  </si>
  <si>
    <t>Услуги связи</t>
  </si>
  <si>
    <t>Экспертиза норматива потерь тепловой энергии</t>
  </si>
  <si>
    <t>базового периода 2014 г. (тыс. руб. без НДС)</t>
  </si>
  <si>
    <t>ООО "Кубаньречфлот-сервис"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</si>
</sst>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$&quot;#,##0_);[Red]\(&quot;$&quot;#,##0\)"/>
    <numFmt numFmtId="167" formatCode="_(&quot;$&quot;* #,##0.00_);_(&quot;$&quot;* \(#,##0.00\);_(&quot;$&quot;* &quot;-&quot;??_);_(@_)"/>
    <numFmt numFmtId="168" formatCode="d/m"/>
    <numFmt numFmtId="169" formatCode="#,##0.0"/>
    <numFmt numFmtId="170" formatCode="0.0%"/>
    <numFmt numFmtId="171" formatCode="General_)"/>
    <numFmt numFmtId="172" formatCode="#,##0.0000"/>
    <numFmt numFmtId="173" formatCode="_-* #,##0.0_р_._-;\-* #,##0.0_р_._-;_-* &quot;-&quot;?_р_._-;_-@_-"/>
    <numFmt numFmtId="174" formatCode="[$-419]mmmm\ yyyy;@"/>
    <numFmt numFmtId="175" formatCode="_-* #,##0.00[$€-1]_-;\-* #,##0.00[$€-1]_-;_-* &quot;-&quot;??[$€-1]_-"/>
    <numFmt numFmtId="176" formatCode="#,##0.0_ ;\-#,##0.0\ "/>
  </numFmts>
  <fonts count="95">
    <font>
      <sz val="10"/>
      <name val="Arial Cyr"/>
      <family val="0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10"/>
      <name val="NTHarmonica"/>
      <family val="0"/>
    </font>
    <font>
      <sz val="9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4"/>
      <color indexed="10"/>
      <name val="Times New Roman"/>
      <family val="1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11"/>
      <name val="Tahoma"/>
      <family val="2"/>
    </font>
    <font>
      <u val="single"/>
      <sz val="9"/>
      <color indexed="12"/>
      <name val="Tahoma"/>
      <family val="2"/>
    </font>
    <font>
      <sz val="11"/>
      <color indexed="10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4"/>
      <color indexed="10"/>
      <name val="Times New Roman"/>
      <family val="1"/>
    </font>
    <font>
      <sz val="14"/>
      <color indexed="62"/>
      <name val="Calibri"/>
      <family val="2"/>
    </font>
    <font>
      <sz val="14"/>
      <color rgb="FF3F3F76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Arial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i/>
      <sz val="14"/>
      <color rgb="FFFF0000"/>
      <name val="Times New Roman"/>
      <family val="1"/>
    </font>
    <font>
      <sz val="14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lightTrellis">
        <bgColor rgb="FFCCFFCC"/>
      </patternFill>
    </fill>
    <fill>
      <patternFill patternType="solid">
        <fgColor rgb="FFCC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 diagonalDown="1">
      <left style="thin"/>
      <right/>
      <top style="medium"/>
      <bottom/>
      <diagonal style="thin"/>
    </border>
    <border diagonalDown="1">
      <left style="thin"/>
      <right/>
      <top/>
      <bottom style="medium"/>
      <diagonal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Down="1">
      <left style="thin"/>
      <right style="thin"/>
      <top style="medium"/>
      <bottom/>
      <diagonal style="thin"/>
    </border>
    <border diagonalDown="1">
      <left style="thin"/>
      <right style="thin"/>
      <top/>
      <bottom style="medium"/>
      <diagonal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 diagonalDown="1">
      <left style="thin"/>
      <right style="medium"/>
      <top style="medium"/>
      <bottom/>
      <diagonal style="thin"/>
    </border>
    <border diagonalDown="1">
      <left style="thin"/>
      <right style="medium"/>
      <top/>
      <bottom style="medium"/>
      <diagonal style="thin"/>
    </border>
    <border diagonalDown="1">
      <left/>
      <right/>
      <top style="medium"/>
      <bottom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 style="medium"/>
      <bottom/>
      <diagonal style="thin"/>
    </border>
    <border diagonalDown="1">
      <left/>
      <right style="medium"/>
      <top/>
      <bottom style="medium"/>
      <diagonal style="thin"/>
    </border>
    <border>
      <left style="thin"/>
      <right/>
      <top/>
      <bottom/>
    </border>
    <border>
      <left/>
      <right style="thin"/>
      <top/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175" fontId="25" fillId="0" borderId="0">
      <alignment/>
      <protection/>
    </xf>
    <xf numFmtId="0" fontId="25" fillId="0" borderId="0">
      <alignment/>
      <protection/>
    </xf>
    <xf numFmtId="38" fontId="44" fillId="0" borderId="0">
      <alignment vertical="top"/>
      <protection/>
    </xf>
    <xf numFmtId="38" fontId="44" fillId="0" borderId="0">
      <alignment vertical="top"/>
      <protection/>
    </xf>
    <xf numFmtId="38" fontId="44" fillId="0" borderId="0">
      <alignment vertical="top"/>
      <protection/>
    </xf>
    <xf numFmtId="38" fontId="44" fillId="0" borderId="0">
      <alignment vertical="top"/>
      <protection/>
    </xf>
    <xf numFmtId="38" fontId="44" fillId="0" borderId="0">
      <alignment vertical="top"/>
      <protection/>
    </xf>
    <xf numFmtId="38" fontId="44" fillId="0" borderId="0">
      <alignment vertical="top"/>
      <protection/>
    </xf>
    <xf numFmtId="38" fontId="44" fillId="0" borderId="0">
      <alignment vertical="top"/>
      <protection/>
    </xf>
    <xf numFmtId="38" fontId="44" fillId="0" borderId="0">
      <alignment vertical="top"/>
      <protection/>
    </xf>
    <xf numFmtId="38" fontId="44" fillId="0" borderId="0">
      <alignment vertical="top"/>
      <protection/>
    </xf>
    <xf numFmtId="38" fontId="44" fillId="0" borderId="0">
      <alignment vertical="top"/>
      <protection/>
    </xf>
    <xf numFmtId="38" fontId="44" fillId="0" borderId="0">
      <alignment vertical="top"/>
      <protection/>
    </xf>
    <xf numFmtId="38" fontId="44" fillId="0" borderId="0">
      <alignment vertical="top"/>
      <protection/>
    </xf>
    <xf numFmtId="0" fontId="28" fillId="0" borderId="1" applyNumberFormat="0" applyAlignment="0">
      <protection locked="0"/>
    </xf>
    <xf numFmtId="166" fontId="16" fillId="0" borderId="0" applyFont="0" applyFill="0" applyBorder="0" applyAlignment="0" applyProtection="0"/>
    <xf numFmtId="0" fontId="47" fillId="0" borderId="0" applyFill="0" applyBorder="0" applyProtection="0">
      <alignment vertical="center"/>
    </xf>
    <xf numFmtId="0" fontId="48" fillId="0" borderId="0" applyNumberFormat="0" applyFill="0" applyBorder="0" applyAlignment="0" applyProtection="0"/>
    <xf numFmtId="0" fontId="28" fillId="2" borderId="1" applyNumberFormat="0" applyAlignment="0">
      <protection/>
    </xf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18" fillId="0" borderId="0" applyNumberFormat="0">
      <alignment horizontal="left"/>
      <protection/>
    </xf>
    <xf numFmtId="49" fontId="65" fillId="3" borderId="2" applyNumberFormat="0">
      <alignment horizontal="center" vertical="center"/>
      <protection/>
    </xf>
    <xf numFmtId="171" fontId="0" fillId="0" borderId="3">
      <alignment/>
      <protection locked="0"/>
    </xf>
    <xf numFmtId="0" fontId="75" fillId="4" borderId="4" applyNumberFormat="0" applyAlignment="0" applyProtection="0"/>
    <xf numFmtId="0" fontId="45" fillId="5" borderId="1" applyNumberFormat="0" applyAlignment="0" applyProtection="0"/>
    <xf numFmtId="0" fontId="6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20" fillId="0" borderId="5" applyBorder="0">
      <alignment horizontal="center" vertical="center" wrapText="1"/>
      <protection/>
    </xf>
    <xf numFmtId="171" fontId="21" fillId="6" borderId="3">
      <alignment/>
      <protection/>
    </xf>
    <xf numFmtId="4" fontId="17" fillId="7" borderId="6" applyBorder="0">
      <alignment horizontal="right"/>
      <protection/>
    </xf>
    <xf numFmtId="0" fontId="23" fillId="0" borderId="0">
      <alignment horizontal="center" vertical="top" wrapText="1"/>
      <protection/>
    </xf>
    <xf numFmtId="0" fontId="24" fillId="0" borderId="0">
      <alignment horizontal="centerContinuous" vertical="center" wrapText="1"/>
      <protection/>
    </xf>
    <xf numFmtId="0" fontId="22" fillId="8" borderId="0" applyFill="0">
      <alignment wrapText="1"/>
      <protection/>
    </xf>
    <xf numFmtId="49" fontId="17" fillId="0" borderId="0" applyBorder="0">
      <alignment vertical="top"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66" fillId="9" borderId="0" applyNumberFormat="0" applyBorder="0" applyAlignment="0">
      <protection/>
    </xf>
    <xf numFmtId="49" fontId="17" fillId="0" borderId="0" applyBorder="0">
      <alignment vertical="top"/>
      <protection/>
    </xf>
    <xf numFmtId="49" fontId="17" fillId="9" borderId="0" applyBorder="0">
      <alignment vertical="top"/>
      <protection/>
    </xf>
    <xf numFmtId="0" fontId="76" fillId="0" borderId="0">
      <alignment/>
      <protection/>
    </xf>
    <xf numFmtId="0" fontId="3" fillId="0" borderId="0">
      <alignment/>
      <protection/>
    </xf>
    <xf numFmtId="0" fontId="17" fillId="0" borderId="0">
      <alignment horizontal="left" vertical="center"/>
      <protection/>
    </xf>
    <xf numFmtId="0" fontId="7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0" fillId="0" borderId="0">
      <alignment/>
      <protection/>
    </xf>
    <xf numFmtId="0" fontId="0" fillId="10" borderId="7" applyNumberFormat="0" applyFont="0" applyAlignment="0" applyProtection="0"/>
    <xf numFmtId="0" fontId="17" fillId="10" borderId="7" applyNumberFormat="0" applyFont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49" fontId="22" fillId="0" borderId="0">
      <alignment horizontal="center"/>
      <protection/>
    </xf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7" fillId="8" borderId="0" applyBorder="0">
      <alignment horizontal="right"/>
      <protection/>
    </xf>
    <xf numFmtId="4" fontId="17" fillId="5" borderId="8" applyBorder="0">
      <alignment horizontal="right"/>
      <protection/>
    </xf>
    <xf numFmtId="4" fontId="17" fillId="8" borderId="6" applyFont="0" applyBorder="0">
      <alignment horizontal="right"/>
      <protection/>
    </xf>
  </cellStyleXfs>
  <cellXfs count="815">
    <xf numFmtId="0" fontId="0" fillId="0" borderId="0" xfId="0" applyAlignment="1">
      <alignment/>
    </xf>
    <xf numFmtId="0" fontId="4" fillId="0" borderId="0" xfId="70" applyFont="1" applyAlignment="1">
      <alignment vertical="center"/>
      <protection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vertical="center" wrapText="1"/>
    </xf>
    <xf numFmtId="4" fontId="4" fillId="0" borderId="9" xfId="70" applyNumberFormat="1" applyFont="1" applyBorder="1" applyAlignment="1">
      <alignment horizontal="left" vertical="center"/>
      <protection/>
    </xf>
    <xf numFmtId="0" fontId="8" fillId="0" borderId="10" xfId="70" applyFont="1" applyBorder="1" applyAlignment="1">
      <alignment horizontal="center" vertical="center"/>
      <protection/>
    </xf>
    <xf numFmtId="0" fontId="7" fillId="0" borderId="11" xfId="70" applyFont="1" applyBorder="1" applyAlignment="1">
      <alignment horizontal="center" vertical="center"/>
      <protection/>
    </xf>
    <xf numFmtId="0" fontId="7" fillId="0" borderId="12" xfId="70" applyFont="1" applyBorder="1" applyAlignment="1">
      <alignment horizontal="center" vertical="center"/>
      <protection/>
    </xf>
    <xf numFmtId="0" fontId="8" fillId="0" borderId="10" xfId="70" applyFont="1" applyBorder="1" applyAlignment="1">
      <alignment vertical="center" wrapText="1"/>
      <protection/>
    </xf>
    <xf numFmtId="0" fontId="10" fillId="0" borderId="11" xfId="69" applyFont="1" applyFill="1" applyBorder="1" applyAlignment="1">
      <alignment vertical="center" wrapText="1"/>
      <protection/>
    </xf>
    <xf numFmtId="0" fontId="10" fillId="0" borderId="12" xfId="69" applyFont="1" applyFill="1" applyBorder="1" applyAlignment="1">
      <alignment vertical="center" wrapText="1"/>
      <protection/>
    </xf>
    <xf numFmtId="0" fontId="4" fillId="0" borderId="13" xfId="70" applyNumberFormat="1" applyFont="1" applyBorder="1" applyAlignment="1">
      <alignment horizontal="center" vertical="center"/>
      <protection/>
    </xf>
    <xf numFmtId="49" fontId="4" fillId="11" borderId="13" xfId="69" applyNumberFormat="1" applyFont="1" applyFill="1" applyBorder="1" applyAlignment="1">
      <alignment horizontal="center" vertical="center" wrapText="1"/>
      <protection/>
    </xf>
    <xf numFmtId="0" fontId="4" fillId="11" borderId="13" xfId="69" applyFont="1" applyFill="1" applyBorder="1" applyAlignment="1">
      <alignment vertical="center" wrapText="1"/>
      <protection/>
    </xf>
    <xf numFmtId="0" fontId="4" fillId="11" borderId="13" xfId="69" applyFont="1" applyFill="1" applyBorder="1" applyAlignment="1">
      <alignment horizontal="center" vertical="center" wrapText="1"/>
      <protection/>
    </xf>
    <xf numFmtId="49" fontId="7" fillId="11" borderId="14" xfId="69" applyNumberFormat="1" applyFont="1" applyFill="1" applyBorder="1" applyAlignment="1">
      <alignment horizontal="center" vertical="center"/>
      <protection/>
    </xf>
    <xf numFmtId="2" fontId="27" fillId="0" borderId="6" xfId="69" applyNumberFormat="1" applyFont="1" applyFill="1" applyBorder="1" applyAlignment="1" applyProtection="1">
      <alignment horizontal="center" vertical="center" wrapText="1"/>
      <protection locked="0"/>
    </xf>
    <xf numFmtId="2" fontId="27" fillId="0" borderId="6" xfId="69" applyNumberFormat="1" applyFont="1" applyFill="1" applyBorder="1" applyAlignment="1" applyProtection="1">
      <alignment horizontal="center" vertical="center" wrapText="1"/>
      <protection/>
    </xf>
    <xf numFmtId="165" fontId="4" fillId="12" borderId="15" xfId="0" applyNumberFormat="1" applyFont="1" applyFill="1" applyBorder="1" applyAlignment="1">
      <alignment horizontal="center" vertical="center" wrapText="1"/>
    </xf>
    <xf numFmtId="4" fontId="4" fillId="0" borderId="16" xfId="70" applyNumberFormat="1" applyFont="1" applyBorder="1" applyAlignment="1">
      <alignment horizontal="left" vertical="center"/>
      <protection/>
    </xf>
    <xf numFmtId="165" fontId="4" fillId="12" borderId="17" xfId="0" applyNumberFormat="1" applyFont="1" applyFill="1" applyBorder="1" applyAlignment="1">
      <alignment horizontal="center" vertical="center" wrapText="1"/>
    </xf>
    <xf numFmtId="0" fontId="5" fillId="0" borderId="10" xfId="70" applyFont="1" applyBorder="1" applyAlignment="1">
      <alignment horizontal="center" vertical="center" wrapText="1"/>
      <protection/>
    </xf>
    <xf numFmtId="0" fontId="5" fillId="12" borderId="18" xfId="70" applyFont="1" applyFill="1" applyBorder="1" applyAlignment="1">
      <alignment horizontal="center" vertical="center" wrapText="1"/>
      <protection/>
    </xf>
    <xf numFmtId="0" fontId="5" fillId="12" borderId="19" xfId="70" applyFont="1" applyFill="1" applyBorder="1" applyAlignment="1">
      <alignment horizontal="center" vertical="center" wrapText="1"/>
      <protection/>
    </xf>
    <xf numFmtId="4" fontId="4" fillId="0" borderId="20" xfId="70" applyNumberFormat="1" applyFont="1" applyBorder="1" applyAlignment="1">
      <alignment horizontal="left" vertical="center"/>
      <protection/>
    </xf>
    <xf numFmtId="0" fontId="12" fillId="0" borderId="10" xfId="70" applyFont="1" applyFill="1" applyBorder="1" applyAlignment="1">
      <alignment horizontal="center" vertical="center" wrapText="1"/>
      <protection/>
    </xf>
    <xf numFmtId="2" fontId="27" fillId="0" borderId="17" xfId="69" applyNumberFormat="1" applyFont="1" applyFill="1" applyBorder="1" applyAlignment="1" applyProtection="1">
      <alignment horizontal="center" vertical="center" wrapText="1"/>
      <protection locked="0"/>
    </xf>
    <xf numFmtId="169" fontId="4" fillId="0" borderId="13" xfId="70" applyNumberFormat="1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NumberFormat="1" applyFont="1" applyBorder="1" applyAlignment="1">
      <alignment horizontal="right" vertical="center"/>
    </xf>
    <xf numFmtId="0" fontId="50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6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49" fillId="0" borderId="6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1" fillId="0" borderId="6" xfId="0" applyFont="1" applyBorder="1" applyAlignment="1">
      <alignment horizontal="center" vertical="center"/>
    </xf>
    <xf numFmtId="16" fontId="51" fillId="0" borderId="6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justify" vertical="center" wrapText="1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 wrapText="1"/>
    </xf>
    <xf numFmtId="165" fontId="50" fillId="12" borderId="6" xfId="0" applyNumberFormat="1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 wrapText="1"/>
    </xf>
    <xf numFmtId="0" fontId="50" fillId="12" borderId="6" xfId="0" applyFont="1" applyFill="1" applyBorder="1" applyAlignment="1">
      <alignment horizontal="center" vertical="center"/>
    </xf>
    <xf numFmtId="0" fontId="50" fillId="12" borderId="6" xfId="0" applyFont="1" applyFill="1" applyBorder="1" applyAlignment="1">
      <alignment vertical="center"/>
    </xf>
    <xf numFmtId="0" fontId="50" fillId="12" borderId="6" xfId="0" applyFont="1" applyFill="1" applyBorder="1" applyAlignment="1">
      <alignment vertical="center" wrapText="1"/>
    </xf>
    <xf numFmtId="0" fontId="50" fillId="12" borderId="6" xfId="0" applyFont="1" applyFill="1" applyBorder="1" applyAlignment="1">
      <alignment horizontal="center" vertical="center" wrapText="1"/>
    </xf>
    <xf numFmtId="165" fontId="50" fillId="12" borderId="6" xfId="0" applyNumberFormat="1" applyFont="1" applyFill="1" applyBorder="1" applyAlignment="1">
      <alignment horizontal="center" vertical="center" wrapText="1"/>
    </xf>
    <xf numFmtId="16" fontId="51" fillId="12" borderId="6" xfId="0" applyNumberFormat="1" applyFont="1" applyFill="1" applyBorder="1" applyAlignment="1">
      <alignment horizontal="right" vertical="center"/>
    </xf>
    <xf numFmtId="0" fontId="51" fillId="12" borderId="6" xfId="0" applyFont="1" applyFill="1" applyBorder="1" applyAlignment="1">
      <alignment horizontal="right" vertical="center"/>
    </xf>
    <xf numFmtId="0" fontId="49" fillId="12" borderId="6" xfId="0" applyFont="1" applyFill="1" applyBorder="1" applyAlignment="1">
      <alignment horizontal="center" vertical="center"/>
    </xf>
    <xf numFmtId="0" fontId="49" fillId="12" borderId="6" xfId="0" applyFont="1" applyFill="1" applyBorder="1" applyAlignment="1">
      <alignment vertical="center"/>
    </xf>
    <xf numFmtId="165" fontId="49" fillId="12" borderId="6" xfId="0" applyNumberFormat="1" applyFont="1" applyFill="1" applyBorder="1" applyAlignment="1">
      <alignment horizontal="center" vertical="center"/>
    </xf>
    <xf numFmtId="0" fontId="50" fillId="13" borderId="6" xfId="0" applyFont="1" applyFill="1" applyBorder="1" applyAlignment="1">
      <alignment horizontal="center" vertical="center" wrapText="1"/>
    </xf>
    <xf numFmtId="0" fontId="76" fillId="0" borderId="0" xfId="65">
      <alignment/>
      <protection/>
    </xf>
    <xf numFmtId="0" fontId="78" fillId="0" borderId="6" xfId="65" applyFont="1" applyBorder="1" applyAlignment="1">
      <alignment horizontal="center" vertical="center" wrapText="1"/>
      <protection/>
    </xf>
    <xf numFmtId="0" fontId="78" fillId="0" borderId="6" xfId="65" applyFont="1" applyBorder="1" applyAlignment="1">
      <alignment vertical="center" wrapText="1"/>
      <protection/>
    </xf>
    <xf numFmtId="173" fontId="78" fillId="0" borderId="6" xfId="65" applyNumberFormat="1" applyFont="1" applyBorder="1" applyAlignment="1">
      <alignment vertical="center" wrapText="1"/>
      <protection/>
    </xf>
    <xf numFmtId="173" fontId="78" fillId="0" borderId="6" xfId="65" applyNumberFormat="1" applyFont="1" applyBorder="1" applyAlignment="1">
      <alignment horizontal="center" vertical="center" wrapText="1"/>
      <protection/>
    </xf>
    <xf numFmtId="0" fontId="79" fillId="0" borderId="6" xfId="65" applyFont="1" applyBorder="1" applyAlignment="1">
      <alignment vertical="center" wrapText="1"/>
      <protection/>
    </xf>
    <xf numFmtId="173" fontId="79" fillId="0" borderId="6" xfId="65" applyNumberFormat="1" applyFont="1" applyBorder="1" applyAlignment="1">
      <alignment vertical="center" wrapText="1"/>
      <protection/>
    </xf>
    <xf numFmtId="0" fontId="80" fillId="0" borderId="0" xfId="65" applyFont="1" applyAlignment="1">
      <alignment horizontal="center" vertical="center"/>
      <protection/>
    </xf>
    <xf numFmtId="0" fontId="81" fillId="0" borderId="0" xfId="65" applyFont="1" applyAlignment="1">
      <alignment horizontal="justify" vertical="center"/>
      <protection/>
    </xf>
    <xf numFmtId="0" fontId="81" fillId="0" borderId="0" xfId="65" applyFont="1" applyAlignment="1">
      <alignment vertical="center"/>
      <protection/>
    </xf>
    <xf numFmtId="0" fontId="81" fillId="0" borderId="0" xfId="65" applyFont="1" applyAlignment="1">
      <alignment horizontal="left" vertical="center"/>
      <protection/>
    </xf>
    <xf numFmtId="0" fontId="80" fillId="0" borderId="0" xfId="65" applyFont="1" applyAlignment="1">
      <alignment vertical="center"/>
      <protection/>
    </xf>
    <xf numFmtId="0" fontId="77" fillId="0" borderId="0" xfId="65" applyFont="1" applyAlignment="1">
      <alignment vertical="center"/>
      <protection/>
    </xf>
    <xf numFmtId="0" fontId="81" fillId="0" borderId="0" xfId="65" applyFont="1" applyAlignment="1">
      <alignment horizontal="center" vertical="center"/>
      <protection/>
    </xf>
    <xf numFmtId="173" fontId="79" fillId="0" borderId="6" xfId="65" applyNumberFormat="1" applyFont="1" applyBorder="1" applyAlignment="1">
      <alignment horizontal="center" vertical="center" wrapText="1"/>
      <protection/>
    </xf>
    <xf numFmtId="173" fontId="78" fillId="0" borderId="6" xfId="82" applyNumberFormat="1" applyFont="1" applyBorder="1" applyAlignment="1">
      <alignment horizontal="center" vertical="center" wrapText="1"/>
    </xf>
    <xf numFmtId="173" fontId="79" fillId="0" borderId="6" xfId="82" applyNumberFormat="1" applyFont="1" applyBorder="1" applyAlignment="1">
      <alignment horizontal="center" vertical="center" wrapText="1"/>
    </xf>
    <xf numFmtId="0" fontId="77" fillId="0" borderId="0" xfId="65" applyFont="1" applyAlignment="1">
      <alignment horizontal="justify" vertical="center"/>
      <protection/>
    </xf>
    <xf numFmtId="0" fontId="81" fillId="0" borderId="0" xfId="65" applyFont="1" applyAlignment="1">
      <alignment horizontal="right" vertical="center"/>
      <protection/>
    </xf>
    <xf numFmtId="0" fontId="82" fillId="0" borderId="6" xfId="65" applyFont="1" applyBorder="1" applyAlignment="1">
      <alignment horizontal="center" vertical="center" wrapText="1"/>
      <protection/>
    </xf>
    <xf numFmtId="0" fontId="83" fillId="0" borderId="6" xfId="65" applyFont="1" applyBorder="1" applyAlignment="1">
      <alignment horizontal="center" vertical="center"/>
      <protection/>
    </xf>
    <xf numFmtId="173" fontId="82" fillId="0" borderId="6" xfId="82" applyNumberFormat="1" applyFont="1" applyBorder="1" applyAlignment="1">
      <alignment horizontal="justify" vertical="center"/>
    </xf>
    <xf numFmtId="173" fontId="82" fillId="0" borderId="6" xfId="82" applyNumberFormat="1" applyFont="1" applyBorder="1" applyAlignment="1">
      <alignment vertical="center" wrapText="1"/>
    </xf>
    <xf numFmtId="0" fontId="82" fillId="0" borderId="6" xfId="65" applyFont="1" applyBorder="1" applyAlignment="1">
      <alignment vertical="center" wrapText="1"/>
      <protection/>
    </xf>
    <xf numFmtId="173" fontId="82" fillId="0" borderId="6" xfId="82" applyNumberFormat="1" applyFont="1" applyBorder="1" applyAlignment="1">
      <alignment horizontal="justify" vertical="center" wrapText="1"/>
    </xf>
    <xf numFmtId="0" fontId="77" fillId="0" borderId="6" xfId="65" applyFont="1" applyBorder="1" applyAlignment="1">
      <alignment horizontal="center" vertical="center"/>
      <protection/>
    </xf>
    <xf numFmtId="173" fontId="84" fillId="0" borderId="6" xfId="82" applyNumberFormat="1" applyFont="1" applyBorder="1" applyAlignment="1">
      <alignment vertical="center"/>
    </xf>
    <xf numFmtId="0" fontId="83" fillId="0" borderId="6" xfId="65" applyFont="1" applyBorder="1" applyAlignment="1">
      <alignment horizontal="center" vertical="center" wrapText="1"/>
      <protection/>
    </xf>
    <xf numFmtId="0" fontId="77" fillId="0" borderId="6" xfId="65" applyFont="1" applyBorder="1" applyAlignment="1">
      <alignment horizontal="center" vertical="center" wrapText="1"/>
      <protection/>
    </xf>
    <xf numFmtId="0" fontId="78" fillId="0" borderId="21" xfId="65" applyFont="1" applyBorder="1" applyAlignment="1">
      <alignment horizontal="center" vertical="center" wrapText="1"/>
      <protection/>
    </xf>
    <xf numFmtId="0" fontId="78" fillId="0" borderId="9" xfId="65" applyFont="1" applyBorder="1" applyAlignment="1">
      <alignment horizontal="center" vertical="center" wrapText="1"/>
      <protection/>
    </xf>
    <xf numFmtId="0" fontId="78" fillId="0" borderId="6" xfId="65" applyFont="1" applyBorder="1" applyAlignment="1">
      <alignment horizontal="justify" vertical="center" wrapText="1"/>
      <protection/>
    </xf>
    <xf numFmtId="0" fontId="85" fillId="0" borderId="6" xfId="65" applyFont="1" applyBorder="1" applyAlignment="1">
      <alignment horizontal="justify" vertical="center" wrapText="1"/>
      <protection/>
    </xf>
    <xf numFmtId="0" fontId="86" fillId="14" borderId="22" xfId="65" applyFont="1" applyFill="1" applyBorder="1" applyAlignment="1">
      <alignment horizontal="center" vertical="center" wrapText="1"/>
      <protection/>
    </xf>
    <xf numFmtId="0" fontId="81" fillId="14" borderId="23" xfId="65" applyFont="1" applyFill="1" applyBorder="1" applyAlignment="1">
      <alignment horizontal="center" vertical="center" wrapText="1"/>
      <protection/>
    </xf>
    <xf numFmtId="0" fontId="81" fillId="14" borderId="10" xfId="65" applyFont="1" applyFill="1" applyBorder="1" applyAlignment="1">
      <alignment horizontal="center" vertical="center" wrapText="1"/>
      <protection/>
    </xf>
    <xf numFmtId="0" fontId="81" fillId="14" borderId="24" xfId="65" applyFont="1" applyFill="1" applyBorder="1" applyAlignment="1">
      <alignment horizontal="center" vertical="center" wrapText="1"/>
      <protection/>
    </xf>
    <xf numFmtId="0" fontId="81" fillId="14" borderId="25" xfId="65" applyFont="1" applyFill="1" applyBorder="1" applyAlignment="1">
      <alignment horizontal="center" vertical="center" wrapText="1"/>
      <protection/>
    </xf>
    <xf numFmtId="0" fontId="81" fillId="14" borderId="18" xfId="65" applyFont="1" applyFill="1" applyBorder="1" applyAlignment="1">
      <alignment horizontal="center" vertical="center" wrapText="1"/>
      <protection/>
    </xf>
    <xf numFmtId="0" fontId="81" fillId="14" borderId="19" xfId="65" applyFont="1" applyFill="1" applyBorder="1" applyAlignment="1">
      <alignment horizontal="center" vertical="center" wrapText="1"/>
      <protection/>
    </xf>
    <xf numFmtId="0" fontId="81" fillId="14" borderId="26" xfId="65" applyFont="1" applyFill="1" applyBorder="1" applyAlignment="1">
      <alignment horizontal="center" vertical="center" wrapText="1"/>
      <protection/>
    </xf>
    <xf numFmtId="0" fontId="81" fillId="0" borderId="27" xfId="65" applyFont="1" applyBorder="1" applyAlignment="1">
      <alignment vertical="center" wrapText="1"/>
      <protection/>
    </xf>
    <xf numFmtId="0" fontId="81" fillId="0" borderId="28" xfId="65" applyFont="1" applyBorder="1" applyAlignment="1">
      <alignment vertical="center" wrapText="1"/>
      <protection/>
    </xf>
    <xf numFmtId="0" fontId="81" fillId="0" borderId="28" xfId="65" applyFont="1" applyBorder="1" applyAlignment="1">
      <alignment horizontal="center" vertical="center" wrapText="1"/>
      <protection/>
    </xf>
    <xf numFmtId="173" fontId="81" fillId="0" borderId="29" xfId="82" applyNumberFormat="1" applyFont="1" applyBorder="1" applyAlignment="1">
      <alignment horizontal="center" vertical="center" wrapText="1"/>
    </xf>
    <xf numFmtId="173" fontId="81" fillId="0" borderId="30" xfId="82" applyNumberFormat="1" applyFont="1" applyBorder="1" applyAlignment="1">
      <alignment horizontal="center" vertical="center" wrapText="1"/>
    </xf>
    <xf numFmtId="173" fontId="81" fillId="0" borderId="28" xfId="82" applyNumberFormat="1" applyFont="1" applyBorder="1" applyAlignment="1">
      <alignment horizontal="center" vertical="center" wrapText="1"/>
    </xf>
    <xf numFmtId="173" fontId="81" fillId="0" borderId="15" xfId="82" applyNumberFormat="1" applyFont="1" applyBorder="1" applyAlignment="1">
      <alignment horizontal="center" vertical="center" wrapText="1"/>
    </xf>
    <xf numFmtId="173" fontId="81" fillId="0" borderId="9" xfId="82" applyNumberFormat="1" applyFont="1" applyBorder="1" applyAlignment="1">
      <alignment horizontal="center" vertical="center" wrapText="1"/>
    </xf>
    <xf numFmtId="173" fontId="81" fillId="0" borderId="16" xfId="82" applyNumberFormat="1" applyFont="1" applyBorder="1" applyAlignment="1">
      <alignment horizontal="center" vertical="center" wrapText="1"/>
    </xf>
    <xf numFmtId="0" fontId="81" fillId="0" borderId="31" xfId="65" applyFont="1" applyBorder="1" applyAlignment="1">
      <alignment vertical="center" wrapText="1"/>
      <protection/>
    </xf>
    <xf numFmtId="0" fontId="81" fillId="0" borderId="32" xfId="65" applyFont="1" applyBorder="1" applyAlignment="1">
      <alignment vertical="center" wrapText="1"/>
      <protection/>
    </xf>
    <xf numFmtId="0" fontId="81" fillId="0" borderId="32" xfId="65" applyFont="1" applyBorder="1" applyAlignment="1">
      <alignment horizontal="center" vertical="center" wrapText="1"/>
      <protection/>
    </xf>
    <xf numFmtId="173" fontId="81" fillId="0" borderId="33" xfId="82" applyNumberFormat="1" applyFont="1" applyBorder="1" applyAlignment="1">
      <alignment horizontal="center" vertical="center" wrapText="1"/>
    </xf>
    <xf numFmtId="173" fontId="81" fillId="0" borderId="34" xfId="82" applyNumberFormat="1" applyFont="1" applyBorder="1" applyAlignment="1">
      <alignment horizontal="center" vertical="center" wrapText="1"/>
    </xf>
    <xf numFmtId="173" fontId="81" fillId="0" borderId="32" xfId="82" applyNumberFormat="1" applyFont="1" applyBorder="1" applyAlignment="1">
      <alignment horizontal="center" vertical="center" wrapText="1"/>
    </xf>
    <xf numFmtId="173" fontId="81" fillId="0" borderId="17" xfId="82" applyNumberFormat="1" applyFont="1" applyBorder="1" applyAlignment="1">
      <alignment horizontal="center" vertical="center" wrapText="1"/>
    </xf>
    <xf numFmtId="173" fontId="81" fillId="0" borderId="6" xfId="82" applyNumberFormat="1" applyFont="1" applyBorder="1" applyAlignment="1">
      <alignment horizontal="center" vertical="center" wrapText="1"/>
    </xf>
    <xf numFmtId="173" fontId="81" fillId="0" borderId="35" xfId="82" applyNumberFormat="1" applyFont="1" applyBorder="1" applyAlignment="1">
      <alignment horizontal="center" vertical="center" wrapText="1"/>
    </xf>
    <xf numFmtId="0" fontId="87" fillId="0" borderId="32" xfId="65" applyFont="1" applyBorder="1" applyAlignment="1">
      <alignment vertical="center" wrapText="1"/>
      <protection/>
    </xf>
    <xf numFmtId="0" fontId="87" fillId="0" borderId="32" xfId="65" applyFont="1" applyBorder="1" applyAlignment="1">
      <alignment horizontal="center" vertical="center" wrapText="1"/>
      <protection/>
    </xf>
    <xf numFmtId="0" fontId="81" fillId="0" borderId="36" xfId="65" applyFont="1" applyBorder="1" applyAlignment="1">
      <alignment vertical="center" wrapText="1"/>
      <protection/>
    </xf>
    <xf numFmtId="0" fontId="81" fillId="0" borderId="12" xfId="65" applyFont="1" applyBorder="1" applyAlignment="1">
      <alignment vertical="center" wrapText="1"/>
      <protection/>
    </xf>
    <xf numFmtId="0" fontId="81" fillId="0" borderId="12" xfId="65" applyFont="1" applyBorder="1" applyAlignment="1">
      <alignment horizontal="center" vertical="center" wrapText="1"/>
      <protection/>
    </xf>
    <xf numFmtId="173" fontId="81" fillId="0" borderId="37" xfId="82" applyNumberFormat="1" applyFont="1" applyBorder="1" applyAlignment="1">
      <alignment horizontal="center" vertical="center" wrapText="1"/>
    </xf>
    <xf numFmtId="173" fontId="81" fillId="0" borderId="38" xfId="82" applyNumberFormat="1" applyFont="1" applyBorder="1" applyAlignment="1">
      <alignment horizontal="center" vertical="center" wrapText="1"/>
    </xf>
    <xf numFmtId="173" fontId="81" fillId="0" borderId="12" xfId="82" applyNumberFormat="1" applyFont="1" applyBorder="1" applyAlignment="1">
      <alignment horizontal="center" vertical="center" wrapText="1"/>
    </xf>
    <xf numFmtId="173" fontId="81" fillId="0" borderId="39" xfId="82" applyNumberFormat="1" applyFont="1" applyBorder="1" applyAlignment="1">
      <alignment horizontal="center" vertical="center" wrapText="1"/>
    </xf>
    <xf numFmtId="173" fontId="81" fillId="0" borderId="22" xfId="82" applyNumberFormat="1" applyFont="1" applyBorder="1" applyAlignment="1">
      <alignment horizontal="center" vertical="center" wrapText="1"/>
    </xf>
    <xf numFmtId="173" fontId="81" fillId="0" borderId="40" xfId="82" applyNumberFormat="1" applyFont="1" applyBorder="1" applyAlignment="1">
      <alignment horizontal="center" vertical="center" wrapText="1"/>
    </xf>
    <xf numFmtId="0" fontId="81" fillId="14" borderId="28" xfId="65" applyFont="1" applyFill="1" applyBorder="1" applyAlignment="1">
      <alignment horizontal="center" vertical="center" wrapText="1"/>
      <protection/>
    </xf>
    <xf numFmtId="173" fontId="81" fillId="14" borderId="8" xfId="82" applyNumberFormat="1" applyFont="1" applyFill="1" applyBorder="1" applyAlignment="1">
      <alignment horizontal="center" vertical="center" wrapText="1"/>
    </xf>
    <xf numFmtId="173" fontId="81" fillId="14" borderId="41" xfId="82" applyNumberFormat="1" applyFont="1" applyFill="1" applyBorder="1" applyAlignment="1">
      <alignment horizontal="center" vertical="center" wrapText="1"/>
    </xf>
    <xf numFmtId="173" fontId="81" fillId="14" borderId="28" xfId="82" applyNumberFormat="1" applyFont="1" applyFill="1" applyBorder="1" applyAlignment="1">
      <alignment horizontal="center" vertical="center" wrapText="1"/>
    </xf>
    <xf numFmtId="173" fontId="81" fillId="14" borderId="42" xfId="82" applyNumberFormat="1" applyFont="1" applyFill="1" applyBorder="1" applyAlignment="1">
      <alignment horizontal="center" vertical="center" wrapText="1"/>
    </xf>
    <xf numFmtId="0" fontId="81" fillId="14" borderId="32" xfId="65" applyFont="1" applyFill="1" applyBorder="1" applyAlignment="1">
      <alignment horizontal="center" vertical="center" wrapText="1"/>
      <protection/>
    </xf>
    <xf numFmtId="173" fontId="81" fillId="14" borderId="17" xfId="82" applyNumberFormat="1" applyFont="1" applyFill="1" applyBorder="1" applyAlignment="1">
      <alignment horizontal="center" vertical="center" wrapText="1"/>
    </xf>
    <xf numFmtId="173" fontId="81" fillId="14" borderId="35" xfId="82" applyNumberFormat="1" applyFont="1" applyFill="1" applyBorder="1" applyAlignment="1">
      <alignment horizontal="center" vertical="center" wrapText="1"/>
    </xf>
    <xf numFmtId="173" fontId="81" fillId="14" borderId="32" xfId="82" applyNumberFormat="1" applyFont="1" applyFill="1" applyBorder="1" applyAlignment="1">
      <alignment horizontal="center" vertical="center" wrapText="1"/>
    </xf>
    <xf numFmtId="173" fontId="81" fillId="14" borderId="6" xfId="82" applyNumberFormat="1" applyFont="1" applyFill="1" applyBorder="1" applyAlignment="1">
      <alignment horizontal="center" vertical="center" wrapText="1"/>
    </xf>
    <xf numFmtId="43" fontId="81" fillId="14" borderId="17" xfId="82" applyFont="1" applyFill="1" applyBorder="1" applyAlignment="1">
      <alignment horizontal="center" vertical="center" wrapText="1"/>
    </xf>
    <xf numFmtId="43" fontId="81" fillId="14" borderId="35" xfId="82" applyFont="1" applyFill="1" applyBorder="1" applyAlignment="1">
      <alignment horizontal="center" vertical="center" wrapText="1"/>
    </xf>
    <xf numFmtId="43" fontId="81" fillId="14" borderId="32" xfId="82" applyFont="1" applyFill="1" applyBorder="1" applyAlignment="1">
      <alignment horizontal="center" vertical="center" wrapText="1"/>
    </xf>
    <xf numFmtId="43" fontId="81" fillId="14" borderId="6" xfId="82" applyFont="1" applyFill="1" applyBorder="1" applyAlignment="1">
      <alignment horizontal="center" vertical="center" wrapText="1"/>
    </xf>
    <xf numFmtId="0" fontId="88" fillId="0" borderId="32" xfId="65" applyFont="1" applyBorder="1" applyAlignment="1">
      <alignment vertical="center" wrapText="1"/>
      <protection/>
    </xf>
    <xf numFmtId="0" fontId="87" fillId="14" borderId="32" xfId="65" applyFont="1" applyFill="1" applyBorder="1" applyAlignment="1">
      <alignment horizontal="center" vertical="center" wrapText="1"/>
      <protection/>
    </xf>
    <xf numFmtId="0" fontId="88" fillId="14" borderId="32" xfId="65" applyFont="1" applyFill="1" applyBorder="1" applyAlignment="1">
      <alignment vertical="center" wrapText="1"/>
      <protection/>
    </xf>
    <xf numFmtId="0" fontId="81" fillId="14" borderId="32" xfId="65" applyFont="1" applyFill="1" applyBorder="1" applyAlignment="1">
      <alignment vertical="center" wrapText="1"/>
      <protection/>
    </xf>
    <xf numFmtId="0" fontId="89" fillId="0" borderId="32" xfId="65" applyFont="1" applyBorder="1" applyAlignment="1">
      <alignment vertical="center" wrapText="1"/>
      <protection/>
    </xf>
    <xf numFmtId="0" fontId="81" fillId="14" borderId="14" xfId="65" applyFont="1" applyFill="1" applyBorder="1" applyAlignment="1">
      <alignment horizontal="center" vertical="center" wrapText="1"/>
      <protection/>
    </xf>
    <xf numFmtId="173" fontId="81" fillId="14" borderId="43" xfId="82" applyNumberFormat="1" applyFont="1" applyFill="1" applyBorder="1" applyAlignment="1">
      <alignment horizontal="center" vertical="center" wrapText="1"/>
    </xf>
    <xf numFmtId="173" fontId="81" fillId="14" borderId="44" xfId="82" applyNumberFormat="1" applyFont="1" applyFill="1" applyBorder="1" applyAlignment="1">
      <alignment horizontal="center" vertical="center" wrapText="1"/>
    </xf>
    <xf numFmtId="173" fontId="81" fillId="14" borderId="14" xfId="82" applyNumberFormat="1" applyFont="1" applyFill="1" applyBorder="1" applyAlignment="1">
      <alignment horizontal="center" vertical="center" wrapText="1"/>
    </xf>
    <xf numFmtId="173" fontId="81" fillId="14" borderId="21" xfId="82" applyNumberFormat="1" applyFont="1" applyFill="1" applyBorder="1" applyAlignment="1">
      <alignment horizontal="center" vertical="center" wrapText="1"/>
    </xf>
    <xf numFmtId="0" fontId="81" fillId="14" borderId="10" xfId="65" applyFont="1" applyFill="1" applyBorder="1" applyAlignment="1">
      <alignment vertical="center" wrapText="1"/>
      <protection/>
    </xf>
    <xf numFmtId="173" fontId="81" fillId="14" borderId="18" xfId="82" applyNumberFormat="1" applyFont="1" applyFill="1" applyBorder="1" applyAlignment="1">
      <alignment horizontal="center" vertical="center" wrapText="1"/>
    </xf>
    <xf numFmtId="173" fontId="81" fillId="14" borderId="26" xfId="82" applyNumberFormat="1" applyFont="1" applyFill="1" applyBorder="1" applyAlignment="1">
      <alignment horizontal="center" vertical="center" wrapText="1"/>
    </xf>
    <xf numFmtId="173" fontId="81" fillId="14" borderId="10" xfId="82" applyNumberFormat="1" applyFont="1" applyFill="1" applyBorder="1" applyAlignment="1">
      <alignment horizontal="center" vertical="center" wrapText="1"/>
    </xf>
    <xf numFmtId="173" fontId="81" fillId="14" borderId="19" xfId="82" applyNumberFormat="1" applyFont="1" applyFill="1" applyBorder="1" applyAlignment="1">
      <alignment horizontal="center" vertical="center" wrapText="1"/>
    </xf>
    <xf numFmtId="0" fontId="81" fillId="14" borderId="11" xfId="65" applyFont="1" applyFill="1" applyBorder="1" applyAlignment="1">
      <alignment vertical="center" wrapText="1"/>
      <protection/>
    </xf>
    <xf numFmtId="0" fontId="81" fillId="14" borderId="11" xfId="65" applyFont="1" applyFill="1" applyBorder="1" applyAlignment="1">
      <alignment horizontal="center" vertical="center" wrapText="1"/>
      <protection/>
    </xf>
    <xf numFmtId="173" fontId="81" fillId="14" borderId="45" xfId="82" applyNumberFormat="1" applyFont="1" applyFill="1" applyBorder="1" applyAlignment="1">
      <alignment horizontal="center" vertical="center" wrapText="1"/>
    </xf>
    <xf numFmtId="173" fontId="81" fillId="14" borderId="46" xfId="82" applyNumberFormat="1" applyFont="1" applyFill="1" applyBorder="1" applyAlignment="1">
      <alignment horizontal="center" vertical="center" wrapText="1"/>
    </xf>
    <xf numFmtId="173" fontId="81" fillId="14" borderId="11" xfId="82" applyNumberFormat="1" applyFont="1" applyFill="1" applyBorder="1" applyAlignment="1">
      <alignment horizontal="center" vertical="center" wrapText="1"/>
    </xf>
    <xf numFmtId="173" fontId="81" fillId="14" borderId="47" xfId="82" applyNumberFormat="1" applyFont="1" applyFill="1" applyBorder="1" applyAlignment="1">
      <alignment horizontal="center" vertical="center" wrapText="1"/>
    </xf>
    <xf numFmtId="0" fontId="81" fillId="14" borderId="13" xfId="65" applyFont="1" applyFill="1" applyBorder="1" applyAlignment="1">
      <alignment vertical="center" wrapText="1"/>
      <protection/>
    </xf>
    <xf numFmtId="0" fontId="81" fillId="14" borderId="13" xfId="65" applyFont="1" applyFill="1" applyBorder="1" applyAlignment="1">
      <alignment horizontal="center" vertical="center" wrapText="1"/>
      <protection/>
    </xf>
    <xf numFmtId="173" fontId="81" fillId="14" borderId="15" xfId="82" applyNumberFormat="1" applyFont="1" applyFill="1" applyBorder="1" applyAlignment="1">
      <alignment horizontal="center" vertical="center" wrapText="1"/>
    </xf>
    <xf numFmtId="173" fontId="81" fillId="14" borderId="16" xfId="82" applyNumberFormat="1" applyFont="1" applyFill="1" applyBorder="1" applyAlignment="1">
      <alignment horizontal="center" vertical="center" wrapText="1"/>
    </xf>
    <xf numFmtId="173" fontId="81" fillId="14" borderId="13" xfId="82" applyNumberFormat="1" applyFont="1" applyFill="1" applyBorder="1" applyAlignment="1">
      <alignment horizontal="center" vertical="center" wrapText="1"/>
    </xf>
    <xf numFmtId="173" fontId="81" fillId="14" borderId="9" xfId="82" applyNumberFormat="1" applyFont="1" applyFill="1" applyBorder="1" applyAlignment="1">
      <alignment horizontal="center" vertical="center" wrapText="1"/>
    </xf>
    <xf numFmtId="0" fontId="81" fillId="14" borderId="14" xfId="65" applyFont="1" applyFill="1" applyBorder="1" applyAlignment="1">
      <alignment vertical="center" wrapText="1"/>
      <protection/>
    </xf>
    <xf numFmtId="0" fontId="81" fillId="14" borderId="10" xfId="65" applyFont="1" applyFill="1" applyBorder="1" applyAlignment="1">
      <alignment horizontal="center" vertical="center"/>
      <protection/>
    </xf>
    <xf numFmtId="0" fontId="86" fillId="14" borderId="11" xfId="65" applyFont="1" applyFill="1" applyBorder="1" applyAlignment="1">
      <alignment horizontal="center" vertical="center"/>
      <protection/>
    </xf>
    <xf numFmtId="0" fontId="86" fillId="14" borderId="11" xfId="65" applyFont="1" applyFill="1" applyBorder="1" applyAlignment="1">
      <alignment vertical="center" wrapText="1"/>
      <protection/>
    </xf>
    <xf numFmtId="43" fontId="81" fillId="14" borderId="18" xfId="82" applyFont="1" applyFill="1" applyBorder="1" applyAlignment="1">
      <alignment horizontal="center" vertical="center" wrapText="1"/>
    </xf>
    <xf numFmtId="43" fontId="81" fillId="14" borderId="26" xfId="82" applyFont="1" applyFill="1" applyBorder="1" applyAlignment="1">
      <alignment horizontal="center" vertical="center" wrapText="1"/>
    </xf>
    <xf numFmtId="43" fontId="81" fillId="14" borderId="10" xfId="82" applyFont="1" applyFill="1" applyBorder="1" applyAlignment="1">
      <alignment horizontal="center" vertical="center" wrapText="1"/>
    </xf>
    <xf numFmtId="43" fontId="81" fillId="14" borderId="19" xfId="82" applyFont="1" applyFill="1" applyBorder="1" applyAlignment="1">
      <alignment horizontal="center" vertical="center" wrapText="1"/>
    </xf>
    <xf numFmtId="0" fontId="81" fillId="14" borderId="11" xfId="65" applyFont="1" applyFill="1" applyBorder="1" applyAlignment="1">
      <alignment horizontal="center" vertical="center"/>
      <protection/>
    </xf>
    <xf numFmtId="0" fontId="86" fillId="14" borderId="11" xfId="65" applyFont="1" applyFill="1" applyBorder="1" applyAlignment="1">
      <alignment horizontal="center" vertical="center" wrapText="1"/>
      <protection/>
    </xf>
    <xf numFmtId="173" fontId="86" fillId="14" borderId="45" xfId="82" applyNumberFormat="1" applyFont="1" applyFill="1" applyBorder="1" applyAlignment="1">
      <alignment horizontal="center" vertical="center" wrapText="1"/>
    </xf>
    <xf numFmtId="173" fontId="86" fillId="14" borderId="46" xfId="82" applyNumberFormat="1" applyFont="1" applyFill="1" applyBorder="1" applyAlignment="1">
      <alignment horizontal="center" vertical="center" wrapText="1"/>
    </xf>
    <xf numFmtId="173" fontId="86" fillId="14" borderId="11" xfId="82" applyNumberFormat="1" applyFont="1" applyFill="1" applyBorder="1" applyAlignment="1">
      <alignment horizontal="center" vertical="center" wrapText="1"/>
    </xf>
    <xf numFmtId="173" fontId="86" fillId="14" borderId="47" xfId="82" applyNumberFormat="1" applyFont="1" applyFill="1" applyBorder="1" applyAlignment="1">
      <alignment horizontal="center" vertical="center" wrapText="1"/>
    </xf>
    <xf numFmtId="0" fontId="86" fillId="14" borderId="10" xfId="65" applyFont="1" applyFill="1" applyBorder="1" applyAlignment="1">
      <alignment vertical="center" wrapText="1"/>
      <protection/>
    </xf>
    <xf numFmtId="0" fontId="86" fillId="14" borderId="10" xfId="65" applyFont="1" applyFill="1" applyBorder="1" applyAlignment="1">
      <alignment horizontal="center" vertical="center" wrapText="1"/>
      <protection/>
    </xf>
    <xf numFmtId="173" fontId="86" fillId="14" borderId="18" xfId="82" applyNumberFormat="1" applyFont="1" applyFill="1" applyBorder="1" applyAlignment="1">
      <alignment horizontal="center" vertical="center" wrapText="1"/>
    </xf>
    <xf numFmtId="173" fontId="86" fillId="14" borderId="26" xfId="82" applyNumberFormat="1" applyFont="1" applyFill="1" applyBorder="1" applyAlignment="1">
      <alignment horizontal="center" vertical="center" wrapText="1"/>
    </xf>
    <xf numFmtId="173" fontId="86" fillId="14" borderId="10" xfId="82" applyNumberFormat="1" applyFont="1" applyFill="1" applyBorder="1" applyAlignment="1">
      <alignment horizontal="center" vertical="center" wrapText="1"/>
    </xf>
    <xf numFmtId="173" fontId="86" fillId="14" borderId="19" xfId="82" applyNumberFormat="1" applyFont="1" applyFill="1" applyBorder="1" applyAlignment="1">
      <alignment horizontal="center" vertical="center" wrapText="1"/>
    </xf>
    <xf numFmtId="0" fontId="87" fillId="14" borderId="32" xfId="65" applyFont="1" applyFill="1" applyBorder="1" applyAlignment="1">
      <alignment vertical="center" wrapText="1"/>
      <protection/>
    </xf>
    <xf numFmtId="173" fontId="0" fillId="14" borderId="17" xfId="82" applyNumberFormat="1" applyFont="1" applyFill="1" applyBorder="1" applyAlignment="1">
      <alignment vertical="center" wrapText="1"/>
    </xf>
    <xf numFmtId="173" fontId="0" fillId="14" borderId="35" xfId="82" applyNumberFormat="1" applyFont="1" applyFill="1" applyBorder="1" applyAlignment="1">
      <alignment vertical="center" wrapText="1"/>
    </xf>
    <xf numFmtId="173" fontId="0" fillId="14" borderId="32" xfId="82" applyNumberFormat="1" applyFont="1" applyFill="1" applyBorder="1" applyAlignment="1">
      <alignment vertical="center" wrapText="1"/>
    </xf>
    <xf numFmtId="173" fontId="0" fillId="14" borderId="6" xfId="82" applyNumberFormat="1" applyFont="1" applyFill="1" applyBorder="1" applyAlignment="1">
      <alignment vertical="center" wrapText="1"/>
    </xf>
    <xf numFmtId="43" fontId="0" fillId="14" borderId="17" xfId="82" applyFont="1" applyFill="1" applyBorder="1" applyAlignment="1">
      <alignment vertical="center" wrapText="1"/>
    </xf>
    <xf numFmtId="43" fontId="0" fillId="14" borderId="35" xfId="82" applyFont="1" applyFill="1" applyBorder="1" applyAlignment="1">
      <alignment vertical="center" wrapText="1"/>
    </xf>
    <xf numFmtId="43" fontId="0" fillId="14" borderId="32" xfId="82" applyFont="1" applyFill="1" applyBorder="1" applyAlignment="1">
      <alignment vertical="center" wrapText="1"/>
    </xf>
    <xf numFmtId="43" fontId="0" fillId="14" borderId="6" xfId="82" applyFont="1" applyFill="1" applyBorder="1" applyAlignment="1">
      <alignment vertical="center" wrapText="1"/>
    </xf>
    <xf numFmtId="0" fontId="81" fillId="14" borderId="12" xfId="65" applyFont="1" applyFill="1" applyBorder="1" applyAlignment="1">
      <alignment horizontal="center" vertical="center" wrapText="1"/>
      <protection/>
    </xf>
    <xf numFmtId="0" fontId="81" fillId="14" borderId="12" xfId="65" applyFont="1" applyFill="1" applyBorder="1" applyAlignment="1">
      <alignment vertical="center" wrapText="1"/>
      <protection/>
    </xf>
    <xf numFmtId="43" fontId="81" fillId="14" borderId="39" xfId="82" applyFont="1" applyFill="1" applyBorder="1" applyAlignment="1">
      <alignment horizontal="center" vertical="center" wrapText="1"/>
    </xf>
    <xf numFmtId="43" fontId="81" fillId="14" borderId="40" xfId="82" applyFont="1" applyFill="1" applyBorder="1" applyAlignment="1">
      <alignment horizontal="center" vertical="center" wrapText="1"/>
    </xf>
    <xf numFmtId="43" fontId="81" fillId="14" borderId="12" xfId="82" applyFont="1" applyFill="1" applyBorder="1" applyAlignment="1">
      <alignment horizontal="center" vertical="center" wrapText="1"/>
    </xf>
    <xf numFmtId="43" fontId="0" fillId="14" borderId="22" xfId="82" applyFont="1" applyFill="1" applyBorder="1" applyAlignment="1">
      <alignment vertical="center" wrapText="1"/>
    </xf>
    <xf numFmtId="43" fontId="0" fillId="14" borderId="40" xfId="82" applyFont="1" applyFill="1" applyBorder="1" applyAlignment="1">
      <alignment vertical="center" wrapText="1"/>
    </xf>
    <xf numFmtId="0" fontId="77" fillId="0" borderId="6" xfId="65" applyFont="1" applyBorder="1" applyAlignment="1">
      <alignment vertical="center" wrapText="1"/>
      <protection/>
    </xf>
    <xf numFmtId="173" fontId="77" fillId="0" borderId="6" xfId="82" applyNumberFormat="1" applyFont="1" applyBorder="1" applyAlignment="1">
      <alignment vertical="center" wrapText="1"/>
    </xf>
    <xf numFmtId="173" fontId="77" fillId="0" borderId="6" xfId="82" applyNumberFormat="1" applyFont="1" applyBorder="1" applyAlignment="1">
      <alignment horizontal="center" vertical="center" wrapText="1"/>
    </xf>
    <xf numFmtId="0" fontId="81" fillId="0" borderId="0" xfId="65" applyFont="1" applyAlignment="1">
      <alignment vertical="center" wrapText="1"/>
      <protection/>
    </xf>
    <xf numFmtId="0" fontId="90" fillId="0" borderId="0" xfId="65" applyFont="1" applyAlignment="1">
      <alignment horizontal="center" vertical="center" wrapText="1"/>
      <protection/>
    </xf>
    <xf numFmtId="0" fontId="81" fillId="0" borderId="0" xfId="65" applyFont="1" applyAlignment="1">
      <alignment horizontal="center" vertical="center" wrapText="1"/>
      <protection/>
    </xf>
    <xf numFmtId="0" fontId="80" fillId="0" borderId="0" xfId="65" applyFont="1" applyAlignment="1">
      <alignment horizontal="center" vertical="center" wrapText="1"/>
      <protection/>
    </xf>
    <xf numFmtId="0" fontId="81" fillId="0" borderId="6" xfId="65" applyFont="1" applyBorder="1" applyAlignment="1">
      <alignment horizontal="center" vertical="center" wrapText="1"/>
      <protection/>
    </xf>
    <xf numFmtId="43" fontId="78" fillId="0" borderId="6" xfId="82" applyFont="1" applyBorder="1" applyAlignment="1">
      <alignment horizontal="center" vertical="center" wrapText="1"/>
    </xf>
    <xf numFmtId="174" fontId="78" fillId="0" borderId="6" xfId="65" applyNumberFormat="1" applyFont="1" applyBorder="1" applyAlignment="1">
      <alignment horizontal="center" vertical="center" wrapText="1"/>
      <protection/>
    </xf>
    <xf numFmtId="43" fontId="81" fillId="0" borderId="6" xfId="82" applyFont="1" applyBorder="1" applyAlignment="1">
      <alignment vertical="center" wrapText="1"/>
    </xf>
    <xf numFmtId="43" fontId="79" fillId="0" borderId="6" xfId="82" applyFont="1" applyBorder="1" applyAlignment="1">
      <alignment horizontal="center" vertical="center" wrapText="1"/>
    </xf>
    <xf numFmtId="174" fontId="79" fillId="0" borderId="6" xfId="65" applyNumberFormat="1" applyFont="1" applyBorder="1" applyAlignment="1">
      <alignment horizontal="center" vertical="center" wrapText="1"/>
      <protection/>
    </xf>
    <xf numFmtId="0" fontId="79" fillId="0" borderId="6" xfId="65" applyFont="1" applyBorder="1" applyAlignment="1">
      <alignment horizontal="center" vertical="center" wrapText="1"/>
      <protection/>
    </xf>
    <xf numFmtId="0" fontId="90" fillId="0" borderId="0" xfId="65" applyFont="1" applyAlignment="1">
      <alignment horizontal="center" vertical="center"/>
      <protection/>
    </xf>
    <xf numFmtId="165" fontId="51" fillId="12" borderId="6" xfId="0" applyNumberFormat="1" applyFont="1" applyFill="1" applyBorder="1" applyAlignment="1">
      <alignment horizontal="center" vertical="center" wrapText="1"/>
    </xf>
    <xf numFmtId="0" fontId="51" fillId="12" borderId="6" xfId="0" applyFont="1" applyFill="1" applyBorder="1" applyAlignment="1">
      <alignment horizontal="center" vertical="center"/>
    </xf>
    <xf numFmtId="0" fontId="50" fillId="12" borderId="6" xfId="0" applyFont="1" applyFill="1" applyBorder="1" applyAlignment="1">
      <alignment horizontal="left" vertical="center" wrapText="1"/>
    </xf>
    <xf numFmtId="0" fontId="51" fillId="12" borderId="6" xfId="0" applyFont="1" applyFill="1" applyBorder="1" applyAlignment="1">
      <alignment horizontal="left" vertical="center" wrapText="1"/>
    </xf>
    <xf numFmtId="165" fontId="51" fillId="12" borderId="6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 vertical="center"/>
    </xf>
    <xf numFmtId="0" fontId="50" fillId="12" borderId="6" xfId="0" applyFont="1" applyFill="1" applyBorder="1" applyAlignment="1">
      <alignment horizontal="center" vertical="center" wrapText="1"/>
    </xf>
    <xf numFmtId="0" fontId="49" fillId="12" borderId="6" xfId="0" applyFont="1" applyFill="1" applyBorder="1" applyAlignment="1">
      <alignment horizontal="center" vertical="center" wrapText="1"/>
    </xf>
    <xf numFmtId="0" fontId="49" fillId="12" borderId="6" xfId="0" applyFont="1" applyFill="1" applyBorder="1" applyAlignment="1">
      <alignment horizontal="left" vertical="center" wrapText="1"/>
    </xf>
    <xf numFmtId="165" fontId="49" fillId="12" borderId="6" xfId="0" applyNumberFormat="1" applyFont="1" applyFill="1" applyBorder="1" applyAlignment="1">
      <alignment horizontal="center" vertical="center" wrapText="1"/>
    </xf>
    <xf numFmtId="0" fontId="5" fillId="12" borderId="48" xfId="70" applyFont="1" applyFill="1" applyBorder="1" applyAlignment="1">
      <alignment horizontal="center" vertical="center" wrapText="1"/>
      <protection/>
    </xf>
    <xf numFmtId="0" fontId="4" fillId="0" borderId="14" xfId="70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70" applyFont="1" applyBorder="1" applyAlignment="1">
      <alignment vertical="center"/>
      <protection/>
    </xf>
    <xf numFmtId="0" fontId="5" fillId="0" borderId="10" xfId="70" applyNumberFormat="1" applyFont="1" applyBorder="1" applyAlignment="1">
      <alignment horizontal="center" vertical="center" wrapText="1"/>
      <protection/>
    </xf>
    <xf numFmtId="0" fontId="5" fillId="12" borderId="49" xfId="70" applyFont="1" applyFill="1" applyBorder="1" applyAlignment="1">
      <alignment horizontal="center" vertical="center" wrapText="1"/>
      <protection/>
    </xf>
    <xf numFmtId="0" fontId="5" fillId="0" borderId="19" xfId="70" applyFont="1" applyFill="1" applyBorder="1" applyAlignment="1">
      <alignment horizontal="center" vertical="center" wrapText="1"/>
      <protection/>
    </xf>
    <xf numFmtId="0" fontId="5" fillId="0" borderId="26" xfId="70" applyFont="1" applyFill="1" applyBorder="1" applyAlignment="1">
      <alignment horizontal="center" vertical="center" wrapText="1"/>
      <protection/>
    </xf>
    <xf numFmtId="0" fontId="5" fillId="0" borderId="0" xfId="70" applyFont="1" applyAlignment="1">
      <alignment horizontal="center" vertical="center"/>
      <protection/>
    </xf>
    <xf numFmtId="0" fontId="5" fillId="0" borderId="13" xfId="70" applyFont="1" applyBorder="1" applyAlignment="1">
      <alignment vertical="center" wrapText="1"/>
      <protection/>
    </xf>
    <xf numFmtId="0" fontId="4" fillId="0" borderId="13" xfId="70" applyFont="1" applyBorder="1" applyAlignment="1">
      <alignment horizontal="center" vertical="center"/>
      <protection/>
    </xf>
    <xf numFmtId="169" fontId="4" fillId="12" borderId="15" xfId="70" applyNumberFormat="1" applyFont="1" applyFill="1" applyBorder="1" applyAlignment="1">
      <alignment horizontal="center" vertical="center"/>
      <protection/>
    </xf>
    <xf numFmtId="169" fontId="4" fillId="0" borderId="9" xfId="70" applyNumberFormat="1" applyFont="1" applyFill="1" applyBorder="1" applyAlignment="1">
      <alignment horizontal="right" vertical="center"/>
      <protection/>
    </xf>
    <xf numFmtId="4" fontId="4" fillId="13" borderId="8" xfId="70" applyNumberFormat="1" applyFont="1" applyFill="1" applyBorder="1" applyAlignment="1">
      <alignment horizontal="center" vertical="center"/>
      <protection/>
    </xf>
    <xf numFmtId="169" fontId="4" fillId="0" borderId="20" xfId="70" applyNumberFormat="1" applyFont="1" applyFill="1" applyBorder="1" applyAlignment="1">
      <alignment horizontal="right" vertical="center"/>
      <protection/>
    </xf>
    <xf numFmtId="4" fontId="4" fillId="12" borderId="15" xfId="70" applyNumberFormat="1" applyFont="1" applyFill="1" applyBorder="1" applyAlignment="1">
      <alignment horizontal="center" vertical="center"/>
      <protection/>
    </xf>
    <xf numFmtId="169" fontId="4" fillId="0" borderId="16" xfId="70" applyNumberFormat="1" applyFont="1" applyFill="1" applyBorder="1" applyAlignment="1">
      <alignment horizontal="right" vertical="center"/>
      <protection/>
    </xf>
    <xf numFmtId="4" fontId="4" fillId="13" borderId="9" xfId="70" applyNumberFormat="1" applyFont="1" applyFill="1" applyBorder="1" applyAlignment="1">
      <alignment horizontal="center" vertical="center"/>
      <protection/>
    </xf>
    <xf numFmtId="169" fontId="4" fillId="12" borderId="9" xfId="70" applyNumberFormat="1" applyFont="1" applyFill="1" applyBorder="1" applyAlignment="1">
      <alignment horizontal="center" vertical="center"/>
      <protection/>
    </xf>
    <xf numFmtId="0" fontId="4" fillId="0" borderId="32" xfId="70" applyNumberFormat="1" applyFont="1" applyBorder="1" applyAlignment="1">
      <alignment horizontal="center" vertical="center"/>
      <protection/>
    </xf>
    <xf numFmtId="0" fontId="4" fillId="0" borderId="32" xfId="70" applyFont="1" applyBorder="1" applyAlignment="1">
      <alignment vertical="center" wrapText="1"/>
      <protection/>
    </xf>
    <xf numFmtId="0" fontId="4" fillId="0" borderId="32" xfId="70" applyFont="1" applyBorder="1" applyAlignment="1">
      <alignment horizontal="center" vertical="center"/>
      <protection/>
    </xf>
    <xf numFmtId="169" fontId="4" fillId="12" borderId="17" xfId="70" applyNumberFormat="1" applyFont="1" applyFill="1" applyBorder="1" applyAlignment="1">
      <alignment horizontal="center" vertical="center"/>
      <protection/>
    </xf>
    <xf numFmtId="4" fontId="4" fillId="0" borderId="6" xfId="70" applyNumberFormat="1" applyFont="1" applyFill="1" applyBorder="1" applyAlignment="1">
      <alignment horizontal="right" vertical="center"/>
      <protection/>
    </xf>
    <xf numFmtId="4" fontId="4" fillId="13" borderId="17" xfId="70" applyNumberFormat="1" applyFont="1" applyFill="1" applyBorder="1" applyAlignment="1">
      <alignment horizontal="center" vertical="center"/>
      <protection/>
    </xf>
    <xf numFmtId="4" fontId="4" fillId="0" borderId="34" xfId="70" applyNumberFormat="1" applyFont="1" applyFill="1" applyBorder="1" applyAlignment="1">
      <alignment horizontal="right" vertical="center"/>
      <protection/>
    </xf>
    <xf numFmtId="4" fontId="4" fillId="12" borderId="17" xfId="70" applyNumberFormat="1" applyFont="1" applyFill="1" applyBorder="1" applyAlignment="1">
      <alignment horizontal="center" vertical="center"/>
      <protection/>
    </xf>
    <xf numFmtId="4" fontId="4" fillId="0" borderId="35" xfId="70" applyNumberFormat="1" applyFont="1" applyFill="1" applyBorder="1" applyAlignment="1">
      <alignment horizontal="right" vertical="center"/>
      <protection/>
    </xf>
    <xf numFmtId="4" fontId="4" fillId="13" borderId="6" xfId="70" applyNumberFormat="1" applyFont="1" applyFill="1" applyBorder="1" applyAlignment="1">
      <alignment horizontal="center" vertical="center"/>
      <protection/>
    </xf>
    <xf numFmtId="169" fontId="4" fillId="12" borderId="6" xfId="70" applyNumberFormat="1" applyFont="1" applyFill="1" applyBorder="1" applyAlignment="1">
      <alignment horizontal="center" vertical="center"/>
      <protection/>
    </xf>
    <xf numFmtId="169" fontId="4" fillId="0" borderId="32" xfId="70" applyNumberFormat="1" applyFont="1" applyFill="1" applyBorder="1" applyAlignment="1">
      <alignment horizontal="center" vertical="center"/>
      <protection/>
    </xf>
    <xf numFmtId="169" fontId="4" fillId="13" borderId="17" xfId="70" applyNumberFormat="1" applyFont="1" applyFill="1" applyBorder="1" applyAlignment="1">
      <alignment horizontal="center" vertical="center"/>
      <protection/>
    </xf>
    <xf numFmtId="169" fontId="4" fillId="13" borderId="6" xfId="70" applyNumberFormat="1" applyFont="1" applyFill="1" applyBorder="1" applyAlignment="1">
      <alignment horizontal="center" vertical="center"/>
      <protection/>
    </xf>
    <xf numFmtId="169" fontId="4" fillId="0" borderId="6" xfId="70" applyNumberFormat="1" applyFont="1" applyFill="1" applyBorder="1" applyAlignment="1">
      <alignment horizontal="right" vertical="center"/>
      <protection/>
    </xf>
    <xf numFmtId="169" fontId="4" fillId="0" borderId="34" xfId="70" applyNumberFormat="1" applyFont="1" applyFill="1" applyBorder="1" applyAlignment="1">
      <alignment horizontal="right" vertical="center"/>
      <protection/>
    </xf>
    <xf numFmtId="169" fontId="4" fillId="0" borderId="35" xfId="70" applyNumberFormat="1" applyFont="1" applyFill="1" applyBorder="1" applyAlignment="1">
      <alignment horizontal="right" vertical="center"/>
      <protection/>
    </xf>
    <xf numFmtId="0" fontId="5" fillId="0" borderId="32" xfId="70" applyFont="1" applyBorder="1" applyAlignment="1">
      <alignment vertical="center" wrapText="1"/>
      <protection/>
    </xf>
    <xf numFmtId="10" fontId="4" fillId="0" borderId="6" xfId="70" applyNumberFormat="1" applyFont="1" applyFill="1" applyBorder="1" applyAlignment="1">
      <alignment horizontal="right" vertical="center"/>
      <protection/>
    </xf>
    <xf numFmtId="10" fontId="4" fillId="0" borderId="34" xfId="70" applyNumberFormat="1" applyFont="1" applyFill="1" applyBorder="1" applyAlignment="1">
      <alignment horizontal="right" vertical="center"/>
      <protection/>
    </xf>
    <xf numFmtId="10" fontId="4" fillId="0" borderId="35" xfId="70" applyNumberFormat="1" applyFont="1" applyFill="1" applyBorder="1" applyAlignment="1">
      <alignment horizontal="right" vertical="center"/>
      <protection/>
    </xf>
    <xf numFmtId="0" fontId="5" fillId="0" borderId="32" xfId="70" applyNumberFormat="1" applyFont="1" applyBorder="1" applyAlignment="1">
      <alignment horizontal="center" vertical="center"/>
      <protection/>
    </xf>
    <xf numFmtId="0" fontId="9" fillId="0" borderId="32" xfId="70" applyFont="1" applyBorder="1" applyAlignment="1">
      <alignment vertical="center" wrapText="1"/>
      <protection/>
    </xf>
    <xf numFmtId="0" fontId="5" fillId="0" borderId="32" xfId="70" applyFont="1" applyBorder="1" applyAlignment="1">
      <alignment horizontal="center" vertical="center"/>
      <protection/>
    </xf>
    <xf numFmtId="169" fontId="9" fillId="12" borderId="17" xfId="70" applyNumberFormat="1" applyFont="1" applyFill="1" applyBorder="1" applyAlignment="1">
      <alignment horizontal="center" vertical="center"/>
      <protection/>
    </xf>
    <xf numFmtId="170" fontId="9" fillId="0" borderId="6" xfId="70" applyNumberFormat="1" applyFont="1" applyFill="1" applyBorder="1" applyAlignment="1">
      <alignment horizontal="right" vertical="center"/>
      <protection/>
    </xf>
    <xf numFmtId="170" fontId="9" fillId="0" borderId="34" xfId="70" applyNumberFormat="1" applyFont="1" applyFill="1" applyBorder="1" applyAlignment="1">
      <alignment horizontal="right" vertical="center"/>
      <protection/>
    </xf>
    <xf numFmtId="170" fontId="9" fillId="0" borderId="35" xfId="70" applyNumberFormat="1" applyFont="1" applyFill="1" applyBorder="1" applyAlignment="1">
      <alignment horizontal="right" vertical="center"/>
      <protection/>
    </xf>
    <xf numFmtId="169" fontId="9" fillId="12" borderId="6" xfId="70" applyNumberFormat="1" applyFont="1" applyFill="1" applyBorder="1" applyAlignment="1">
      <alignment horizontal="center" vertical="center"/>
      <protection/>
    </xf>
    <xf numFmtId="165" fontId="5" fillId="0" borderId="32" xfId="70" applyNumberFormat="1" applyFont="1" applyFill="1" applyBorder="1" applyAlignment="1">
      <alignment horizontal="center" vertical="center"/>
      <protection/>
    </xf>
    <xf numFmtId="0" fontId="5" fillId="0" borderId="0" xfId="70" applyFont="1" applyAlignment="1">
      <alignment vertical="center"/>
      <protection/>
    </xf>
    <xf numFmtId="49" fontId="4" fillId="0" borderId="32" xfId="70" applyNumberFormat="1" applyFont="1" applyBorder="1" applyAlignment="1">
      <alignment vertical="center" wrapText="1"/>
      <protection/>
    </xf>
    <xf numFmtId="170" fontId="4" fillId="0" borderId="6" xfId="70" applyNumberFormat="1" applyFont="1" applyFill="1" applyBorder="1" applyAlignment="1">
      <alignment horizontal="right" vertical="center"/>
      <protection/>
    </xf>
    <xf numFmtId="170" fontId="4" fillId="0" borderId="34" xfId="70" applyNumberFormat="1" applyFont="1" applyFill="1" applyBorder="1" applyAlignment="1">
      <alignment horizontal="right" vertical="center"/>
      <protection/>
    </xf>
    <xf numFmtId="170" fontId="4" fillId="0" borderId="35" xfId="70" applyNumberFormat="1" applyFont="1" applyFill="1" applyBorder="1" applyAlignment="1">
      <alignment horizontal="right" vertical="center"/>
      <protection/>
    </xf>
    <xf numFmtId="49" fontId="9" fillId="0" borderId="32" xfId="70" applyNumberFormat="1" applyFont="1" applyBorder="1" applyAlignment="1">
      <alignment vertical="center" wrapText="1"/>
      <protection/>
    </xf>
    <xf numFmtId="170" fontId="9" fillId="0" borderId="6" xfId="70" applyNumberFormat="1" applyFont="1" applyFill="1" applyBorder="1" applyAlignment="1">
      <alignment horizontal="right" vertical="center"/>
      <protection/>
    </xf>
    <xf numFmtId="170" fontId="9" fillId="0" borderId="34" xfId="70" applyNumberFormat="1" applyFont="1" applyFill="1" applyBorder="1" applyAlignment="1">
      <alignment horizontal="right" vertical="center"/>
      <protection/>
    </xf>
    <xf numFmtId="170" fontId="9" fillId="0" borderId="35" xfId="70" applyNumberFormat="1" applyFont="1" applyFill="1" applyBorder="1" applyAlignment="1">
      <alignment horizontal="right" vertical="center"/>
      <protection/>
    </xf>
    <xf numFmtId="165" fontId="9" fillId="0" borderId="32" xfId="70" applyNumberFormat="1" applyFont="1" applyFill="1" applyBorder="1" applyAlignment="1">
      <alignment horizontal="center" vertical="center"/>
      <protection/>
    </xf>
    <xf numFmtId="10" fontId="9" fillId="0" borderId="34" xfId="70" applyNumberFormat="1" applyFont="1" applyFill="1" applyBorder="1" applyAlignment="1">
      <alignment horizontal="right" vertical="center"/>
      <protection/>
    </xf>
    <xf numFmtId="10" fontId="9" fillId="0" borderId="35" xfId="70" applyNumberFormat="1" applyFont="1" applyFill="1" applyBorder="1" applyAlignment="1">
      <alignment horizontal="right" vertical="center"/>
      <protection/>
    </xf>
    <xf numFmtId="10" fontId="9" fillId="0" borderId="6" xfId="70" applyNumberFormat="1" applyFont="1" applyFill="1" applyBorder="1" applyAlignment="1">
      <alignment horizontal="right" vertical="center"/>
      <protection/>
    </xf>
    <xf numFmtId="169" fontId="9" fillId="0" borderId="32" xfId="70" applyNumberFormat="1" applyFont="1" applyFill="1" applyBorder="1" applyAlignment="1">
      <alignment horizontal="center" vertical="center"/>
      <protection/>
    </xf>
    <xf numFmtId="0" fontId="4" fillId="0" borderId="32" xfId="70" applyFont="1" applyFill="1" applyBorder="1" applyAlignment="1">
      <alignment vertical="center" wrapText="1"/>
      <protection/>
    </xf>
    <xf numFmtId="0" fontId="4" fillId="0" borderId="32" xfId="70" applyFont="1" applyFill="1" applyBorder="1" applyAlignment="1">
      <alignment horizontal="center" vertical="center"/>
      <protection/>
    </xf>
    <xf numFmtId="169" fontId="4" fillId="0" borderId="17" xfId="70" applyNumberFormat="1" applyFont="1" applyFill="1" applyBorder="1" applyAlignment="1">
      <alignment horizontal="center" vertical="center"/>
      <protection/>
    </xf>
    <xf numFmtId="169" fontId="4" fillId="0" borderId="34" xfId="70" applyNumberFormat="1" applyFont="1" applyFill="1" applyBorder="1" applyAlignment="1">
      <alignment horizontal="center" vertical="center"/>
      <protection/>
    </xf>
    <xf numFmtId="169" fontId="4" fillId="0" borderId="35" xfId="70" applyNumberFormat="1" applyFont="1" applyFill="1" applyBorder="1" applyAlignment="1">
      <alignment horizontal="center" vertical="center"/>
      <protection/>
    </xf>
    <xf numFmtId="169" fontId="4" fillId="0" borderId="6" xfId="70" applyNumberFormat="1" applyFont="1" applyFill="1" applyBorder="1" applyAlignment="1">
      <alignment horizontal="center" vertical="center"/>
      <protection/>
    </xf>
    <xf numFmtId="0" fontId="4" fillId="11" borderId="32" xfId="69" applyFont="1" applyFill="1" applyBorder="1" applyAlignment="1">
      <alignment horizontal="center" vertical="center" wrapText="1"/>
      <protection/>
    </xf>
    <xf numFmtId="169" fontId="5" fillId="12" borderId="17" xfId="70" applyNumberFormat="1" applyFont="1" applyFill="1" applyBorder="1" applyAlignment="1">
      <alignment horizontal="center" vertical="center"/>
      <protection/>
    </xf>
    <xf numFmtId="169" fontId="5" fillId="12" borderId="6" xfId="70" applyNumberFormat="1" applyFont="1" applyFill="1" applyBorder="1" applyAlignment="1">
      <alignment horizontal="center" vertical="center"/>
      <protection/>
    </xf>
    <xf numFmtId="169" fontId="4" fillId="0" borderId="50" xfId="70" applyNumberFormat="1" applyFont="1" applyFill="1" applyBorder="1" applyAlignment="1">
      <alignment horizontal="right" vertical="center"/>
      <protection/>
    </xf>
    <xf numFmtId="169" fontId="4" fillId="0" borderId="51" xfId="70" applyNumberFormat="1" applyFont="1" applyFill="1" applyBorder="1" applyAlignment="1">
      <alignment horizontal="right" vertical="center"/>
      <protection/>
    </xf>
    <xf numFmtId="165" fontId="4" fillId="0" borderId="32" xfId="0" applyNumberFormat="1" applyFont="1" applyFill="1" applyBorder="1" applyAlignment="1">
      <alignment horizontal="center" vertical="center" wrapText="1"/>
    </xf>
    <xf numFmtId="0" fontId="4" fillId="11" borderId="52" xfId="69" applyFont="1" applyFill="1" applyBorder="1" applyAlignment="1">
      <alignment horizontal="center" vertical="center" wrapText="1"/>
      <protection/>
    </xf>
    <xf numFmtId="4" fontId="9" fillId="12" borderId="39" xfId="70" applyNumberFormat="1" applyFont="1" applyFill="1" applyBorder="1" applyAlignment="1">
      <alignment horizontal="center" vertical="center"/>
      <protection/>
    </xf>
    <xf numFmtId="4" fontId="4" fillId="0" borderId="38" xfId="70" applyNumberFormat="1" applyFont="1" applyBorder="1" applyAlignment="1">
      <alignment horizontal="left" vertical="center"/>
      <protection/>
    </xf>
    <xf numFmtId="4" fontId="4" fillId="0" borderId="40" xfId="70" applyNumberFormat="1" applyFont="1" applyBorder="1" applyAlignment="1">
      <alignment horizontal="left" vertical="center"/>
      <protection/>
    </xf>
    <xf numFmtId="4" fontId="4" fillId="0" borderId="22" xfId="70" applyNumberFormat="1" applyFont="1" applyBorder="1" applyAlignment="1">
      <alignment horizontal="left" vertical="center"/>
      <protection/>
    </xf>
    <xf numFmtId="4" fontId="9" fillId="12" borderId="22" xfId="70" applyNumberFormat="1" applyFont="1" applyFill="1" applyBorder="1" applyAlignment="1">
      <alignment horizontal="center" vertical="center"/>
      <protection/>
    </xf>
    <xf numFmtId="169" fontId="9" fillId="12" borderId="39" xfId="70" applyNumberFormat="1" applyFont="1" applyFill="1" applyBorder="1" applyAlignment="1">
      <alignment horizontal="center" vertical="center"/>
      <protection/>
    </xf>
    <xf numFmtId="169" fontId="9" fillId="12" borderId="22" xfId="70" applyNumberFormat="1" applyFont="1" applyFill="1" applyBorder="1" applyAlignment="1">
      <alignment horizontal="center" vertical="center"/>
      <protection/>
    </xf>
    <xf numFmtId="165" fontId="4" fillId="0" borderId="12" xfId="0" applyNumberFormat="1" applyFont="1" applyFill="1" applyBorder="1" applyAlignment="1">
      <alignment horizontal="center" vertical="center" wrapText="1"/>
    </xf>
    <xf numFmtId="49" fontId="4" fillId="11" borderId="53" xfId="69" applyNumberFormat="1" applyFont="1" applyFill="1" applyBorder="1" applyAlignment="1">
      <alignment horizontal="center" vertical="center" wrapText="1"/>
      <protection/>
    </xf>
    <xf numFmtId="0" fontId="4" fillId="11" borderId="28" xfId="69" applyFont="1" applyFill="1" applyBorder="1" applyAlignment="1">
      <alignment horizontal="center" vertical="center" wrapText="1"/>
      <protection/>
    </xf>
    <xf numFmtId="4" fontId="4" fillId="12" borderId="8" xfId="70" applyNumberFormat="1" applyFont="1" applyFill="1" applyBorder="1" applyAlignment="1">
      <alignment horizontal="center" vertical="center"/>
      <protection/>
    </xf>
    <xf numFmtId="4" fontId="4" fillId="0" borderId="30" xfId="70" applyNumberFormat="1" applyFont="1" applyBorder="1" applyAlignment="1">
      <alignment horizontal="left" vertical="center"/>
      <protection/>
    </xf>
    <xf numFmtId="4" fontId="4" fillId="0" borderId="41" xfId="70" applyNumberFormat="1" applyFont="1" applyBorder="1" applyAlignment="1">
      <alignment horizontal="left" vertical="center"/>
      <protection/>
    </xf>
    <xf numFmtId="4" fontId="4" fillId="0" borderId="42" xfId="70" applyNumberFormat="1" applyFont="1" applyBorder="1" applyAlignment="1">
      <alignment horizontal="left" vertical="center"/>
      <protection/>
    </xf>
    <xf numFmtId="4" fontId="4" fillId="12" borderId="42" xfId="70" applyNumberFormat="1" applyFont="1" applyFill="1" applyBorder="1" applyAlignment="1">
      <alignment horizontal="center" vertical="center"/>
      <protection/>
    </xf>
    <xf numFmtId="169" fontId="4" fillId="12" borderId="8" xfId="70" applyNumberFormat="1" applyFont="1" applyFill="1" applyBorder="1" applyAlignment="1">
      <alignment horizontal="center" vertical="center"/>
      <protection/>
    </xf>
    <xf numFmtId="169" fontId="4" fillId="0" borderId="42" xfId="70" applyNumberFormat="1" applyFont="1" applyBorder="1" applyAlignment="1">
      <alignment horizontal="left" vertical="center"/>
      <protection/>
    </xf>
    <xf numFmtId="169" fontId="4" fillId="12" borderId="42" xfId="70" applyNumberFormat="1" applyFont="1" applyFill="1" applyBorder="1" applyAlignment="1">
      <alignment horizontal="center" vertical="center"/>
      <protection/>
    </xf>
    <xf numFmtId="165" fontId="4" fillId="0" borderId="13" xfId="0" applyNumberFormat="1" applyFont="1" applyFill="1" applyBorder="1" applyAlignment="1">
      <alignment horizontal="center" vertical="center" wrapText="1"/>
    </xf>
    <xf numFmtId="49" fontId="14" fillId="11" borderId="11" xfId="69" applyNumberFormat="1" applyFont="1" applyFill="1" applyBorder="1" applyAlignment="1">
      <alignment horizontal="center" vertical="center" wrapText="1"/>
      <protection/>
    </xf>
    <xf numFmtId="0" fontId="14" fillId="11" borderId="32" xfId="69" applyFont="1" applyFill="1" applyBorder="1" applyAlignment="1">
      <alignment horizontal="center" vertical="center" wrapText="1"/>
      <protection/>
    </xf>
    <xf numFmtId="4" fontId="14" fillId="0" borderId="34" xfId="70" applyNumberFormat="1" applyFont="1" applyBorder="1" applyAlignment="1">
      <alignment horizontal="left" vertical="center"/>
      <protection/>
    </xf>
    <xf numFmtId="4" fontId="14" fillId="12" borderId="15" xfId="70" applyNumberFormat="1" applyFont="1" applyFill="1" applyBorder="1" applyAlignment="1">
      <alignment horizontal="center" vertical="center"/>
      <protection/>
    </xf>
    <xf numFmtId="4" fontId="14" fillId="0" borderId="35" xfId="70" applyNumberFormat="1" applyFont="1" applyBorder="1" applyAlignment="1">
      <alignment horizontal="left" vertical="center"/>
      <protection/>
    </xf>
    <xf numFmtId="4" fontId="14" fillId="0" borderId="6" xfId="70" applyNumberFormat="1" applyFont="1" applyBorder="1" applyAlignment="1">
      <alignment horizontal="left" vertical="center"/>
      <protection/>
    </xf>
    <xf numFmtId="4" fontId="14" fillId="12" borderId="9" xfId="70" applyNumberFormat="1" applyFont="1" applyFill="1" applyBorder="1" applyAlignment="1">
      <alignment horizontal="center" vertical="center"/>
      <protection/>
    </xf>
    <xf numFmtId="165" fontId="14" fillId="0" borderId="32" xfId="0" applyNumberFormat="1" applyFont="1" applyFill="1" applyBorder="1" applyAlignment="1">
      <alignment horizontal="center" vertical="center" wrapText="1"/>
    </xf>
    <xf numFmtId="0" fontId="14" fillId="0" borderId="0" xfId="70" applyFont="1" applyAlignment="1">
      <alignment vertical="center"/>
      <protection/>
    </xf>
    <xf numFmtId="49" fontId="4" fillId="11" borderId="54" xfId="69" applyNumberFormat="1" applyFont="1" applyFill="1" applyBorder="1" applyAlignment="1">
      <alignment horizontal="center" vertical="center" wrapText="1"/>
      <protection/>
    </xf>
    <xf numFmtId="0" fontId="4" fillId="11" borderId="55" xfId="69" applyFont="1" applyFill="1" applyBorder="1" applyAlignment="1">
      <alignment horizontal="center" vertical="center" wrapText="1"/>
      <protection/>
    </xf>
    <xf numFmtId="4" fontId="4" fillId="12" borderId="56" xfId="70" applyNumberFormat="1" applyFont="1" applyFill="1" applyBorder="1" applyAlignment="1">
      <alignment horizontal="center" vertical="center"/>
      <protection/>
    </xf>
    <xf numFmtId="4" fontId="4" fillId="0" borderId="57" xfId="70" applyNumberFormat="1" applyFont="1" applyBorder="1" applyAlignment="1">
      <alignment horizontal="left" vertical="center"/>
      <protection/>
    </xf>
    <xf numFmtId="4" fontId="4" fillId="0" borderId="58" xfId="70" applyNumberFormat="1" applyFont="1" applyBorder="1" applyAlignment="1">
      <alignment horizontal="left" vertical="center"/>
      <protection/>
    </xf>
    <xf numFmtId="4" fontId="4" fillId="0" borderId="59" xfId="70" applyNumberFormat="1" applyFont="1" applyBorder="1" applyAlignment="1">
      <alignment horizontal="left" vertical="center"/>
      <protection/>
    </xf>
    <xf numFmtId="4" fontId="4" fillId="12" borderId="59" xfId="70" applyNumberFormat="1" applyFont="1" applyFill="1" applyBorder="1" applyAlignment="1">
      <alignment horizontal="center" vertical="center"/>
      <protection/>
    </xf>
    <xf numFmtId="169" fontId="4" fillId="12" borderId="56" xfId="70" applyNumberFormat="1" applyFont="1" applyFill="1" applyBorder="1" applyAlignment="1">
      <alignment horizontal="center" vertical="center"/>
      <protection/>
    </xf>
    <xf numFmtId="169" fontId="4" fillId="0" borderId="59" xfId="70" applyNumberFormat="1" applyFont="1" applyBorder="1" applyAlignment="1">
      <alignment horizontal="left" vertical="center"/>
      <protection/>
    </xf>
    <xf numFmtId="169" fontId="4" fillId="12" borderId="59" xfId="70" applyNumberFormat="1" applyFont="1" applyFill="1" applyBorder="1" applyAlignment="1">
      <alignment horizontal="center" vertical="center"/>
      <protection/>
    </xf>
    <xf numFmtId="165" fontId="4" fillId="0" borderId="55" xfId="0" applyNumberFormat="1" applyFont="1" applyFill="1" applyBorder="1" applyAlignment="1">
      <alignment horizontal="center" vertical="center" wrapText="1"/>
    </xf>
    <xf numFmtId="49" fontId="4" fillId="11" borderId="11" xfId="69" applyNumberFormat="1" applyFont="1" applyFill="1" applyBorder="1" applyAlignment="1">
      <alignment horizontal="center" vertical="center" wrapText="1"/>
      <protection/>
    </xf>
    <xf numFmtId="0" fontId="9" fillId="0" borderId="11" xfId="70" applyFont="1" applyBorder="1" applyAlignment="1">
      <alignment horizontal="left" vertical="center" wrapText="1"/>
      <protection/>
    </xf>
    <xf numFmtId="0" fontId="14" fillId="11" borderId="13" xfId="69" applyFont="1" applyFill="1" applyBorder="1" applyAlignment="1">
      <alignment horizontal="center" vertical="center" wrapText="1"/>
      <protection/>
    </xf>
    <xf numFmtId="4" fontId="4" fillId="0" borderId="6" xfId="70" applyNumberFormat="1" applyFont="1" applyBorder="1" applyAlignment="1">
      <alignment horizontal="left" vertical="center"/>
      <protection/>
    </xf>
    <xf numFmtId="4" fontId="4" fillId="0" borderId="34" xfId="70" applyNumberFormat="1" applyFont="1" applyBorder="1" applyAlignment="1">
      <alignment horizontal="left" vertical="center"/>
      <protection/>
    </xf>
    <xf numFmtId="169" fontId="4" fillId="0" borderId="6" xfId="70" applyNumberFormat="1" applyFont="1" applyBorder="1" applyAlignment="1">
      <alignment horizontal="left" vertical="center"/>
      <protection/>
    </xf>
    <xf numFmtId="4" fontId="4" fillId="0" borderId="35" xfId="70" applyNumberFormat="1" applyFont="1" applyBorder="1" applyAlignment="1">
      <alignment horizontal="left" vertical="center"/>
      <protection/>
    </xf>
    <xf numFmtId="0" fontId="4" fillId="0" borderId="32" xfId="70" applyFont="1" applyBorder="1" applyAlignment="1">
      <alignment horizontal="left" vertical="center" wrapText="1"/>
      <protection/>
    </xf>
    <xf numFmtId="0" fontId="4" fillId="11" borderId="32" xfId="69" applyFont="1" applyFill="1" applyBorder="1" applyAlignment="1">
      <alignment horizontal="center" vertical="center" wrapText="1"/>
      <protection/>
    </xf>
    <xf numFmtId="4" fontId="4" fillId="12" borderId="6" xfId="70" applyNumberFormat="1" applyFont="1" applyFill="1" applyBorder="1" applyAlignment="1">
      <alignment horizontal="center" vertical="center"/>
      <protection/>
    </xf>
    <xf numFmtId="0" fontId="4" fillId="0" borderId="11" xfId="70" applyFont="1" applyBorder="1" applyAlignment="1">
      <alignment horizontal="left" vertical="center" wrapText="1"/>
      <protection/>
    </xf>
    <xf numFmtId="0" fontId="9" fillId="0" borderId="32" xfId="70" applyFont="1" applyBorder="1" applyAlignment="1">
      <alignment horizontal="left" vertical="center" wrapText="1"/>
      <protection/>
    </xf>
    <xf numFmtId="4" fontId="4" fillId="0" borderId="6" xfId="70" applyNumberFormat="1" applyFont="1" applyFill="1" applyBorder="1" applyAlignment="1">
      <alignment horizontal="left" vertical="center"/>
      <protection/>
    </xf>
    <xf numFmtId="169" fontId="4" fillId="0" borderId="6" xfId="70" applyNumberFormat="1" applyFont="1" applyFill="1" applyBorder="1" applyAlignment="1">
      <alignment horizontal="left" vertical="center"/>
      <protection/>
    </xf>
    <xf numFmtId="169" fontId="4" fillId="0" borderId="35" xfId="70" applyNumberFormat="1" applyFont="1" applyBorder="1" applyAlignment="1">
      <alignment horizontal="left" vertical="center"/>
      <protection/>
    </xf>
    <xf numFmtId="169" fontId="9" fillId="0" borderId="6" xfId="70" applyNumberFormat="1" applyFont="1" applyFill="1" applyBorder="1" applyAlignment="1">
      <alignment horizontal="left" vertical="center"/>
      <protection/>
    </xf>
    <xf numFmtId="0" fontId="4" fillId="0" borderId="14" xfId="69" applyFont="1" applyBorder="1" applyAlignment="1">
      <alignment vertical="center" wrapText="1"/>
      <protection/>
    </xf>
    <xf numFmtId="0" fontId="4" fillId="0" borderId="11" xfId="69" applyFont="1" applyBorder="1" applyAlignment="1">
      <alignment vertical="center" wrapText="1"/>
      <protection/>
    </xf>
    <xf numFmtId="0" fontId="4" fillId="0" borderId="13" xfId="69" applyFont="1" applyBorder="1" applyAlignment="1">
      <alignment vertical="center" wrapText="1"/>
      <protection/>
    </xf>
    <xf numFmtId="165" fontId="4" fillId="0" borderId="13" xfId="0" applyNumberFormat="1" applyFont="1" applyFill="1" applyBorder="1" applyAlignment="1">
      <alignment horizontal="left" vertical="center" wrapText="1"/>
    </xf>
    <xf numFmtId="4" fontId="9" fillId="13" borderId="17" xfId="70" applyNumberFormat="1" applyFont="1" applyFill="1" applyBorder="1" applyAlignment="1">
      <alignment horizontal="center" vertical="center"/>
      <protection/>
    </xf>
    <xf numFmtId="4" fontId="9" fillId="13" borderId="6" xfId="70" applyNumberFormat="1" applyFont="1" applyFill="1" applyBorder="1" applyAlignment="1">
      <alignment horizontal="center" vertical="center"/>
      <protection/>
    </xf>
    <xf numFmtId="2" fontId="4" fillId="0" borderId="13" xfId="0" applyNumberFormat="1" applyFont="1" applyFill="1" applyBorder="1" applyAlignment="1">
      <alignment horizontal="right" vertical="center" wrapText="1"/>
    </xf>
    <xf numFmtId="4" fontId="4" fillId="12" borderId="9" xfId="70" applyNumberFormat="1" applyFont="1" applyFill="1" applyBorder="1" applyAlignment="1">
      <alignment horizontal="center" vertical="center"/>
      <protection/>
    </xf>
    <xf numFmtId="172" fontId="4" fillId="12" borderId="17" xfId="70" applyNumberFormat="1" applyFont="1" applyFill="1" applyBorder="1" applyAlignment="1">
      <alignment horizontal="center" vertical="center"/>
      <protection/>
    </xf>
    <xf numFmtId="172" fontId="4" fillId="12" borderId="9" xfId="70" applyNumberFormat="1" applyFont="1" applyFill="1" applyBorder="1" applyAlignment="1">
      <alignment horizontal="center" vertical="center"/>
      <protection/>
    </xf>
    <xf numFmtId="4" fontId="9" fillId="12" borderId="56" xfId="70" applyNumberFormat="1" applyFont="1" applyFill="1" applyBorder="1" applyAlignment="1">
      <alignment horizontal="center" vertical="center"/>
      <protection/>
    </xf>
    <xf numFmtId="4" fontId="4" fillId="0" borderId="57" xfId="70" applyNumberFormat="1" applyFont="1" applyFill="1" applyBorder="1" applyAlignment="1">
      <alignment horizontal="left" vertical="center"/>
      <protection/>
    </xf>
    <xf numFmtId="4" fontId="4" fillId="0" borderId="58" xfId="70" applyNumberFormat="1" applyFont="1" applyFill="1" applyBorder="1" applyAlignment="1">
      <alignment horizontal="left" vertical="center"/>
      <protection/>
    </xf>
    <xf numFmtId="4" fontId="4" fillId="0" borderId="59" xfId="70" applyNumberFormat="1" applyFont="1" applyFill="1" applyBorder="1" applyAlignment="1">
      <alignment horizontal="left" vertical="center"/>
      <protection/>
    </xf>
    <xf numFmtId="4" fontId="9" fillId="12" borderId="59" xfId="70" applyNumberFormat="1" applyFont="1" applyFill="1" applyBorder="1" applyAlignment="1">
      <alignment horizontal="center" vertical="center"/>
      <protection/>
    </xf>
    <xf numFmtId="169" fontId="9" fillId="12" borderId="56" xfId="70" applyNumberFormat="1" applyFont="1" applyFill="1" applyBorder="1" applyAlignment="1">
      <alignment horizontal="center" vertical="center"/>
      <protection/>
    </xf>
    <xf numFmtId="169" fontId="4" fillId="0" borderId="59" xfId="70" applyNumberFormat="1" applyFont="1" applyFill="1" applyBorder="1" applyAlignment="1">
      <alignment horizontal="left" vertical="center"/>
      <protection/>
    </xf>
    <xf numFmtId="169" fontId="9" fillId="12" borderId="59" xfId="70" applyNumberFormat="1" applyFont="1" applyFill="1" applyBorder="1" applyAlignment="1">
      <alignment horizontal="center" vertical="center"/>
      <protection/>
    </xf>
    <xf numFmtId="0" fontId="9" fillId="11" borderId="13" xfId="69" applyFont="1" applyFill="1" applyBorder="1" applyAlignment="1">
      <alignment vertical="center" wrapText="1"/>
      <protection/>
    </xf>
    <xf numFmtId="4" fontId="4" fillId="0" borderId="20" xfId="70" applyNumberFormat="1" applyFont="1" applyFill="1" applyBorder="1" applyAlignment="1">
      <alignment horizontal="left" vertical="center"/>
      <protection/>
    </xf>
    <xf numFmtId="4" fontId="4" fillId="0" borderId="16" xfId="70" applyNumberFormat="1" applyFont="1" applyFill="1" applyBorder="1" applyAlignment="1">
      <alignment horizontal="left" vertical="center"/>
      <protection/>
    </xf>
    <xf numFmtId="4" fontId="4" fillId="0" borderId="9" xfId="70" applyNumberFormat="1" applyFont="1" applyFill="1" applyBorder="1" applyAlignment="1">
      <alignment horizontal="left" vertical="center"/>
      <protection/>
    </xf>
    <xf numFmtId="169" fontId="4" fillId="0" borderId="9" xfId="70" applyNumberFormat="1" applyFont="1" applyFill="1" applyBorder="1" applyAlignment="1">
      <alignment horizontal="left" vertical="center"/>
      <protection/>
    </xf>
    <xf numFmtId="0" fontId="14" fillId="11" borderId="13" xfId="69" applyFont="1" applyFill="1" applyBorder="1" applyAlignment="1">
      <alignment vertical="center" wrapText="1"/>
      <protection/>
    </xf>
    <xf numFmtId="4" fontId="14" fillId="13" borderId="17" xfId="70" applyNumberFormat="1" applyFont="1" applyFill="1" applyBorder="1" applyAlignment="1">
      <alignment horizontal="center" vertical="center"/>
      <protection/>
    </xf>
    <xf numFmtId="4" fontId="14" fillId="0" borderId="34" xfId="70" applyNumberFormat="1" applyFont="1" applyFill="1" applyBorder="1" applyAlignment="1">
      <alignment horizontal="left" vertical="center"/>
      <protection/>
    </xf>
    <xf numFmtId="4" fontId="14" fillId="0" borderId="35" xfId="70" applyNumberFormat="1" applyFont="1" applyFill="1" applyBorder="1" applyAlignment="1">
      <alignment horizontal="left" vertical="center"/>
      <protection/>
    </xf>
    <xf numFmtId="4" fontId="14" fillId="0" borderId="6" xfId="70" applyNumberFormat="1" applyFont="1" applyFill="1" applyBorder="1" applyAlignment="1">
      <alignment horizontal="left" vertical="center"/>
      <protection/>
    </xf>
    <xf numFmtId="172" fontId="14" fillId="12" borderId="17" xfId="70" applyNumberFormat="1" applyFont="1" applyFill="1" applyBorder="1" applyAlignment="1">
      <alignment horizontal="center" vertical="center"/>
      <protection/>
    </xf>
    <xf numFmtId="172" fontId="14" fillId="12" borderId="9" xfId="70" applyNumberFormat="1" applyFont="1" applyFill="1" applyBorder="1" applyAlignment="1">
      <alignment horizontal="center" vertical="center"/>
      <protection/>
    </xf>
    <xf numFmtId="165" fontId="14" fillId="0" borderId="32" xfId="0" applyNumberFormat="1" applyFont="1" applyFill="1" applyBorder="1" applyAlignment="1">
      <alignment horizontal="center" vertical="center" wrapText="1"/>
    </xf>
    <xf numFmtId="4" fontId="4" fillId="0" borderId="34" xfId="70" applyNumberFormat="1" applyFont="1" applyFill="1" applyBorder="1" applyAlignment="1">
      <alignment horizontal="left" vertical="center"/>
      <protection/>
    </xf>
    <xf numFmtId="4" fontId="4" fillId="0" borderId="35" xfId="70" applyNumberFormat="1" applyFont="1" applyFill="1" applyBorder="1" applyAlignment="1">
      <alignment horizontal="left" vertical="center"/>
      <protection/>
    </xf>
    <xf numFmtId="165" fontId="4" fillId="0" borderId="32" xfId="0" applyNumberFormat="1" applyFont="1" applyFill="1" applyBorder="1" applyAlignment="1">
      <alignment horizontal="left" vertical="center" wrapText="1"/>
    </xf>
    <xf numFmtId="0" fontId="4" fillId="0" borderId="32" xfId="70" applyFont="1" applyBorder="1" applyAlignment="1">
      <alignment horizontal="center" vertical="center" wrapText="1"/>
      <protection/>
    </xf>
    <xf numFmtId="165" fontId="4" fillId="0" borderId="32" xfId="0" applyNumberFormat="1" applyFont="1" applyFill="1" applyBorder="1" applyAlignment="1">
      <alignment horizontal="right" vertical="center" wrapText="1"/>
    </xf>
    <xf numFmtId="2" fontId="4" fillId="0" borderId="0" xfId="70" applyNumberFormat="1" applyFont="1" applyAlignment="1">
      <alignment vertical="center"/>
      <protection/>
    </xf>
    <xf numFmtId="0" fontId="10" fillId="0" borderId="32" xfId="69" applyFont="1" applyBorder="1" applyAlignment="1" applyProtection="1">
      <alignment horizontal="center" vertical="center" wrapText="1"/>
      <protection/>
    </xf>
    <xf numFmtId="0" fontId="4" fillId="0" borderId="55" xfId="70" applyFont="1" applyBorder="1" applyAlignment="1">
      <alignment horizontal="center" vertical="center"/>
      <protection/>
    </xf>
    <xf numFmtId="0" fontId="10" fillId="0" borderId="11" xfId="69" applyFont="1" applyBorder="1" applyAlignment="1" applyProtection="1">
      <alignment vertical="center" wrapText="1"/>
      <protection/>
    </xf>
    <xf numFmtId="0" fontId="4" fillId="0" borderId="13" xfId="70" applyFont="1" applyBorder="1" applyAlignment="1">
      <alignment horizontal="center" vertical="center" wrapText="1"/>
      <protection/>
    </xf>
    <xf numFmtId="169" fontId="4" fillId="0" borderId="9" xfId="70" applyNumberFormat="1" applyFont="1" applyBorder="1" applyAlignment="1">
      <alignment horizontal="left" vertical="center"/>
      <protection/>
    </xf>
    <xf numFmtId="1" fontId="4" fillId="0" borderId="13" xfId="0" applyNumberFormat="1" applyFont="1" applyFill="1" applyBorder="1" applyAlignment="1">
      <alignment horizontal="left" vertical="center" wrapText="1"/>
    </xf>
    <xf numFmtId="4" fontId="14" fillId="12" borderId="6" xfId="70" applyNumberFormat="1" applyFont="1" applyFill="1" applyBorder="1" applyAlignment="1">
      <alignment horizontal="center" vertical="center"/>
      <protection/>
    </xf>
    <xf numFmtId="0" fontId="10" fillId="0" borderId="13" xfId="69" applyFont="1" applyBorder="1" applyAlignment="1" applyProtection="1">
      <alignment vertical="center" wrapText="1"/>
      <protection/>
    </xf>
    <xf numFmtId="0" fontId="10" fillId="0" borderId="14" xfId="69" applyFont="1" applyBorder="1" applyAlignment="1" applyProtection="1">
      <alignment vertical="center" wrapText="1"/>
      <protection/>
    </xf>
    <xf numFmtId="4" fontId="4" fillId="15" borderId="6" xfId="70" applyNumberFormat="1" applyFont="1" applyFill="1" applyBorder="1" applyAlignment="1">
      <alignment horizontal="center" vertical="center"/>
      <protection/>
    </xf>
    <xf numFmtId="169" fontId="4" fillId="15" borderId="6" xfId="70" applyNumberFormat="1" applyFont="1" applyFill="1" applyBorder="1" applyAlignment="1">
      <alignment horizontal="center" vertical="center"/>
      <protection/>
    </xf>
    <xf numFmtId="1" fontId="4" fillId="0" borderId="32" xfId="0" applyNumberFormat="1" applyFont="1" applyFill="1" applyBorder="1" applyAlignment="1">
      <alignment horizontal="left" vertical="center" wrapText="1"/>
    </xf>
    <xf numFmtId="4" fontId="4" fillId="0" borderId="20" xfId="70" applyNumberFormat="1" applyFont="1" applyFill="1" applyBorder="1" applyAlignment="1">
      <alignment horizontal="right" vertical="center"/>
      <protection/>
    </xf>
    <xf numFmtId="4" fontId="4" fillId="13" borderId="15" xfId="70" applyNumberFormat="1" applyFont="1" applyFill="1" applyBorder="1" applyAlignment="1">
      <alignment horizontal="center" vertical="center"/>
      <protection/>
    </xf>
    <xf numFmtId="4" fontId="4" fillId="0" borderId="16" xfId="70" applyNumberFormat="1" applyFont="1" applyFill="1" applyBorder="1" applyAlignment="1">
      <alignment horizontal="right" vertical="center"/>
      <protection/>
    </xf>
    <xf numFmtId="4" fontId="4" fillId="0" borderId="9" xfId="70" applyNumberFormat="1" applyFont="1" applyFill="1" applyBorder="1" applyAlignment="1">
      <alignment horizontal="right" vertical="center"/>
      <protection/>
    </xf>
    <xf numFmtId="165" fontId="4" fillId="0" borderId="13" xfId="0" applyNumberFormat="1" applyFont="1" applyFill="1" applyBorder="1" applyAlignment="1">
      <alignment horizontal="right" vertical="center" wrapText="1"/>
    </xf>
    <xf numFmtId="0" fontId="14" fillId="11" borderId="32" xfId="69" applyFont="1" applyFill="1" applyBorder="1" applyAlignment="1">
      <alignment horizontal="center" vertical="center" wrapText="1"/>
      <protection/>
    </xf>
    <xf numFmtId="4" fontId="14" fillId="0" borderId="34" xfId="70" applyNumberFormat="1" applyFont="1" applyFill="1" applyBorder="1" applyAlignment="1">
      <alignment horizontal="center" vertical="center"/>
      <protection/>
    </xf>
    <xf numFmtId="4" fontId="14" fillId="0" borderId="35" xfId="70" applyNumberFormat="1" applyFont="1" applyFill="1" applyBorder="1" applyAlignment="1">
      <alignment horizontal="center" vertical="center"/>
      <protection/>
    </xf>
    <xf numFmtId="4" fontId="14" fillId="0" borderId="6" xfId="70" applyNumberFormat="1" applyFont="1" applyFill="1" applyBorder="1" applyAlignment="1">
      <alignment horizontal="center" vertical="center"/>
      <protection/>
    </xf>
    <xf numFmtId="4" fontId="4" fillId="13" borderId="56" xfId="70" applyNumberFormat="1" applyFont="1" applyFill="1" applyBorder="1" applyAlignment="1">
      <alignment horizontal="center" vertical="center"/>
      <protection/>
    </xf>
    <xf numFmtId="4" fontId="9" fillId="13" borderId="59" xfId="70" applyNumberFormat="1" applyFont="1" applyFill="1" applyBorder="1" applyAlignment="1">
      <alignment horizontal="center" vertical="center"/>
      <protection/>
    </xf>
    <xf numFmtId="165" fontId="4" fillId="12" borderId="15" xfId="70" applyNumberFormat="1" applyFont="1" applyFill="1" applyBorder="1" applyAlignment="1">
      <alignment horizontal="center" vertical="center"/>
      <protection/>
    </xf>
    <xf numFmtId="2" fontId="4" fillId="13" borderId="9" xfId="70" applyNumberFormat="1" applyFont="1" applyFill="1" applyBorder="1" applyAlignment="1">
      <alignment horizontal="center" vertical="center"/>
      <protection/>
    </xf>
    <xf numFmtId="165" fontId="4" fillId="12" borderId="9" xfId="70" applyNumberFormat="1" applyFont="1" applyFill="1" applyBorder="1" applyAlignment="1">
      <alignment horizontal="center" vertical="center"/>
      <protection/>
    </xf>
    <xf numFmtId="0" fontId="14" fillId="7" borderId="11" xfId="70" applyFont="1" applyFill="1" applyBorder="1" applyAlignment="1">
      <alignment vertical="center" wrapText="1"/>
      <protection/>
    </xf>
    <xf numFmtId="0" fontId="14" fillId="7" borderId="13" xfId="70" applyFont="1" applyFill="1" applyBorder="1" applyAlignment="1">
      <alignment horizontal="center" vertical="center"/>
      <protection/>
    </xf>
    <xf numFmtId="165" fontId="4" fillId="13" borderId="15" xfId="70" applyNumberFormat="1" applyFont="1" applyFill="1" applyBorder="1" applyAlignment="1">
      <alignment horizontal="center" vertical="center"/>
      <protection/>
    </xf>
    <xf numFmtId="165" fontId="4" fillId="12" borderId="6" xfId="70" applyNumberFormat="1" applyFont="1" applyFill="1" applyBorder="1" applyAlignment="1">
      <alignment horizontal="center" vertical="center"/>
      <protection/>
    </xf>
    <xf numFmtId="0" fontId="14" fillId="7" borderId="14" xfId="70" applyFont="1" applyFill="1" applyBorder="1" applyAlignment="1">
      <alignment vertical="center" wrapText="1"/>
      <protection/>
    </xf>
    <xf numFmtId="0" fontId="14" fillId="7" borderId="32" xfId="70" applyFont="1" applyFill="1" applyBorder="1" applyAlignment="1">
      <alignment horizontal="center" vertical="center"/>
      <protection/>
    </xf>
    <xf numFmtId="0" fontId="14" fillId="7" borderId="32" xfId="70" applyFont="1" applyFill="1" applyBorder="1" applyAlignment="1">
      <alignment vertical="center" wrapText="1"/>
      <protection/>
    </xf>
    <xf numFmtId="165" fontId="4" fillId="13" borderId="17" xfId="70" applyNumberFormat="1" applyFont="1" applyFill="1" applyBorder="1" applyAlignment="1">
      <alignment horizontal="center" vertical="center"/>
      <protection/>
    </xf>
    <xf numFmtId="2" fontId="4" fillId="13" borderId="6" xfId="70" applyNumberFormat="1" applyFont="1" applyFill="1" applyBorder="1" applyAlignment="1">
      <alignment horizontal="center" vertical="center"/>
      <protection/>
    </xf>
    <xf numFmtId="0" fontId="4" fillId="0" borderId="14" xfId="70" applyFont="1" applyBorder="1" applyAlignment="1">
      <alignment vertical="center" wrapText="1"/>
      <protection/>
    </xf>
    <xf numFmtId="165" fontId="5" fillId="12" borderId="17" xfId="70" applyNumberFormat="1" applyFont="1" applyFill="1" applyBorder="1" applyAlignment="1">
      <alignment horizontal="center" vertical="center"/>
      <protection/>
    </xf>
    <xf numFmtId="165" fontId="5" fillId="12" borderId="6" xfId="70" applyNumberFormat="1" applyFont="1" applyFill="1" applyBorder="1" applyAlignment="1">
      <alignment horizontal="center" vertical="center"/>
      <protection/>
    </xf>
    <xf numFmtId="165" fontId="4" fillId="13" borderId="9" xfId="70" applyNumberFormat="1" applyFont="1" applyFill="1" applyBorder="1" applyAlignment="1">
      <alignment horizontal="center" vertical="center"/>
      <protection/>
    </xf>
    <xf numFmtId="164" fontId="4" fillId="0" borderId="0" xfId="70" applyNumberFormat="1" applyFont="1" applyAlignment="1">
      <alignment vertical="center"/>
      <protection/>
    </xf>
    <xf numFmtId="0" fontId="4" fillId="0" borderId="32" xfId="49" applyNumberFormat="1" applyFont="1" applyBorder="1" applyAlignment="1">
      <alignment horizontal="center" vertical="center"/>
    </xf>
    <xf numFmtId="0" fontId="5" fillId="0" borderId="32" xfId="49" applyNumberFormat="1" applyFont="1" applyBorder="1" applyAlignment="1">
      <alignment horizontal="center" vertical="center"/>
    </xf>
    <xf numFmtId="0" fontId="5" fillId="8" borderId="32" xfId="70" applyFont="1" applyFill="1" applyBorder="1" applyAlignment="1">
      <alignment vertical="center" wrapText="1"/>
      <protection/>
    </xf>
    <xf numFmtId="0" fontId="5" fillId="8" borderId="32" xfId="70" applyFont="1" applyFill="1" applyBorder="1" applyAlignment="1">
      <alignment horizontal="center" vertical="center"/>
      <protection/>
    </xf>
    <xf numFmtId="4" fontId="5" fillId="0" borderId="34" xfId="70" applyNumberFormat="1" applyFont="1" applyBorder="1" applyAlignment="1">
      <alignment horizontal="left" vertical="center"/>
      <protection/>
    </xf>
    <xf numFmtId="4" fontId="5" fillId="0" borderId="35" xfId="70" applyNumberFormat="1" applyFont="1" applyBorder="1" applyAlignment="1">
      <alignment horizontal="left" vertical="center"/>
      <protection/>
    </xf>
    <xf numFmtId="4" fontId="5" fillId="0" borderId="6" xfId="70" applyNumberFormat="1" applyFont="1" applyBorder="1" applyAlignment="1">
      <alignment horizontal="left" vertical="center"/>
      <protection/>
    </xf>
    <xf numFmtId="169" fontId="5" fillId="0" borderId="32" xfId="70" applyNumberFormat="1" applyFont="1" applyFill="1" applyBorder="1" applyAlignment="1">
      <alignment horizontal="center" vertical="center"/>
      <protection/>
    </xf>
    <xf numFmtId="0" fontId="7" fillId="11" borderId="32" xfId="69" applyFont="1" applyFill="1" applyBorder="1" applyAlignment="1">
      <alignment vertical="center" wrapText="1"/>
      <protection/>
    </xf>
    <xf numFmtId="0" fontId="7" fillId="11" borderId="32" xfId="69" applyFont="1" applyFill="1" applyBorder="1" applyAlignment="1">
      <alignment horizontal="center" vertical="center" wrapText="1"/>
      <protection/>
    </xf>
    <xf numFmtId="169" fontId="5" fillId="12" borderId="43" xfId="70" applyNumberFormat="1" applyFont="1" applyFill="1" applyBorder="1" applyAlignment="1">
      <alignment horizontal="center" vertical="center"/>
      <protection/>
    </xf>
    <xf numFmtId="4" fontId="5" fillId="0" borderId="60" xfId="70" applyNumberFormat="1" applyFont="1" applyBorder="1" applyAlignment="1">
      <alignment horizontal="left" vertical="center"/>
      <protection/>
    </xf>
    <xf numFmtId="4" fontId="5" fillId="0" borderId="44" xfId="70" applyNumberFormat="1" applyFont="1" applyBorder="1" applyAlignment="1">
      <alignment horizontal="left" vertical="center"/>
      <protection/>
    </xf>
    <xf numFmtId="4" fontId="5" fillId="0" borderId="21" xfId="70" applyNumberFormat="1" applyFont="1" applyBorder="1" applyAlignment="1">
      <alignment horizontal="left" vertical="center"/>
      <protection/>
    </xf>
    <xf numFmtId="169" fontId="5" fillId="12" borderId="21" xfId="70" applyNumberFormat="1" applyFont="1" applyFill="1" applyBorder="1" applyAlignment="1">
      <alignment horizontal="center" vertical="center"/>
      <protection/>
    </xf>
    <xf numFmtId="169" fontId="5" fillId="0" borderId="14" xfId="70" applyNumberFormat="1" applyFont="1" applyFill="1" applyBorder="1" applyAlignment="1">
      <alignment horizontal="center" vertical="center"/>
      <protection/>
    </xf>
    <xf numFmtId="168" fontId="4" fillId="0" borderId="14" xfId="70" applyNumberFormat="1" applyFont="1" applyBorder="1" applyAlignment="1">
      <alignment horizontal="center" vertical="center"/>
      <protection/>
    </xf>
    <xf numFmtId="49" fontId="4" fillId="0" borderId="14" xfId="70" applyNumberFormat="1" applyFont="1" applyBorder="1" applyAlignment="1">
      <alignment vertical="center" wrapText="1"/>
      <protection/>
    </xf>
    <xf numFmtId="4" fontId="4" fillId="0" borderId="60" xfId="70" applyNumberFormat="1" applyFont="1" applyBorder="1" applyAlignment="1">
      <alignment horizontal="left" vertical="center"/>
      <protection/>
    </xf>
    <xf numFmtId="165" fontId="4" fillId="13" borderId="43" xfId="70" applyNumberFormat="1" applyFont="1" applyFill="1" applyBorder="1" applyAlignment="1">
      <alignment horizontal="center" vertical="center"/>
      <protection/>
    </xf>
    <xf numFmtId="4" fontId="4" fillId="0" borderId="44" xfId="70" applyNumberFormat="1" applyFont="1" applyBorder="1" applyAlignment="1">
      <alignment horizontal="left" vertical="center"/>
      <protection/>
    </xf>
    <xf numFmtId="165" fontId="4" fillId="12" borderId="43" xfId="0" applyNumberFormat="1" applyFont="1" applyFill="1" applyBorder="1" applyAlignment="1">
      <alignment horizontal="center" vertical="center" wrapText="1"/>
    </xf>
    <xf numFmtId="4" fontId="4" fillId="0" borderId="21" xfId="70" applyNumberFormat="1" applyFont="1" applyBorder="1" applyAlignment="1">
      <alignment horizontal="left" vertical="center"/>
      <protection/>
    </xf>
    <xf numFmtId="165" fontId="4" fillId="13" borderId="21" xfId="70" applyNumberFormat="1" applyFont="1" applyFill="1" applyBorder="1" applyAlignment="1">
      <alignment horizontal="center" vertical="center"/>
      <protection/>
    </xf>
    <xf numFmtId="165" fontId="4" fillId="12" borderId="21" xfId="70" applyNumberFormat="1" applyFont="1" applyFill="1" applyBorder="1" applyAlignment="1">
      <alignment horizontal="center" vertical="center"/>
      <protection/>
    </xf>
    <xf numFmtId="169" fontId="4" fillId="0" borderId="14" xfId="70" applyNumberFormat="1" applyFont="1" applyFill="1" applyBorder="1" applyAlignment="1">
      <alignment horizontal="center" vertical="center"/>
      <protection/>
    </xf>
    <xf numFmtId="0" fontId="5" fillId="0" borderId="10" xfId="70" applyNumberFormat="1" applyFont="1" applyBorder="1" applyAlignment="1">
      <alignment horizontal="center" vertical="center"/>
      <protection/>
    </xf>
    <xf numFmtId="169" fontId="5" fillId="12" borderId="18" xfId="70" applyNumberFormat="1" applyFont="1" applyFill="1" applyBorder="1" applyAlignment="1">
      <alignment horizontal="center" vertical="center"/>
      <protection/>
    </xf>
    <xf numFmtId="4" fontId="4" fillId="0" borderId="25" xfId="70" applyNumberFormat="1" applyFont="1" applyFill="1" applyBorder="1" applyAlignment="1">
      <alignment horizontal="left" vertical="center"/>
      <protection/>
    </xf>
    <xf numFmtId="4" fontId="4" fillId="0" borderId="26" xfId="70" applyNumberFormat="1" applyFont="1" applyFill="1" applyBorder="1" applyAlignment="1">
      <alignment horizontal="left" vertical="center"/>
      <protection/>
    </xf>
    <xf numFmtId="4" fontId="4" fillId="0" borderId="19" xfId="70" applyNumberFormat="1" applyFont="1" applyFill="1" applyBorder="1" applyAlignment="1">
      <alignment horizontal="left" vertical="center"/>
      <protection/>
    </xf>
    <xf numFmtId="169" fontId="5" fillId="12" borderId="19" xfId="70" applyNumberFormat="1" applyFont="1" applyFill="1" applyBorder="1" applyAlignment="1">
      <alignment horizontal="center" vertical="center"/>
      <protection/>
    </xf>
    <xf numFmtId="169" fontId="4" fillId="0" borderId="10" xfId="70" applyNumberFormat="1" applyFont="1" applyFill="1" applyBorder="1" applyAlignment="1">
      <alignment horizontal="center" vertical="center"/>
      <protection/>
    </xf>
    <xf numFmtId="0" fontId="5" fillId="0" borderId="11" xfId="70" applyNumberFormat="1" applyFont="1" applyBorder="1" applyAlignment="1">
      <alignment horizontal="center" vertical="center"/>
      <protection/>
    </xf>
    <xf numFmtId="169" fontId="5" fillId="12" borderId="8" xfId="70" applyNumberFormat="1" applyFont="1" applyFill="1" applyBorder="1" applyAlignment="1">
      <alignment horizontal="center" vertical="center"/>
      <protection/>
    </xf>
    <xf numFmtId="4" fontId="4" fillId="0" borderId="30" xfId="70" applyNumberFormat="1" applyFont="1" applyFill="1" applyBorder="1" applyAlignment="1">
      <alignment horizontal="left" vertical="center"/>
      <protection/>
    </xf>
    <xf numFmtId="169" fontId="5" fillId="13" borderId="8" xfId="70" applyNumberFormat="1" applyFont="1" applyFill="1" applyBorder="1" applyAlignment="1">
      <alignment horizontal="center" vertical="center"/>
      <protection/>
    </xf>
    <xf numFmtId="4" fontId="4" fillId="0" borderId="41" xfId="70" applyNumberFormat="1" applyFont="1" applyFill="1" applyBorder="1" applyAlignment="1">
      <alignment horizontal="left" vertical="center"/>
      <protection/>
    </xf>
    <xf numFmtId="4" fontId="4" fillId="0" borderId="42" xfId="70" applyNumberFormat="1" applyFont="1" applyFill="1" applyBorder="1" applyAlignment="1">
      <alignment horizontal="left" vertical="center"/>
      <protection/>
    </xf>
    <xf numFmtId="169" fontId="5" fillId="13" borderId="42" xfId="70" applyNumberFormat="1" applyFont="1" applyFill="1" applyBorder="1" applyAlignment="1">
      <alignment horizontal="center" vertical="center"/>
      <protection/>
    </xf>
    <xf numFmtId="169" fontId="5" fillId="12" borderId="42" xfId="70" applyNumberFormat="1" applyFont="1" applyFill="1" applyBorder="1" applyAlignment="1">
      <alignment horizontal="center" vertical="center"/>
      <protection/>
    </xf>
    <xf numFmtId="169" fontId="4" fillId="0" borderId="11" xfId="70" applyNumberFormat="1" applyFont="1" applyFill="1" applyBorder="1" applyAlignment="1">
      <alignment horizontal="center" vertical="center"/>
      <protection/>
    </xf>
    <xf numFmtId="0" fontId="5" fillId="0" borderId="12" xfId="70" applyNumberFormat="1" applyFont="1" applyBorder="1" applyAlignment="1">
      <alignment horizontal="center" vertical="center"/>
      <protection/>
    </xf>
    <xf numFmtId="169" fontId="5" fillId="12" borderId="39" xfId="70" applyNumberFormat="1" applyFont="1" applyFill="1" applyBorder="1" applyAlignment="1">
      <alignment horizontal="center" vertical="center"/>
      <protection/>
    </xf>
    <xf numFmtId="4" fontId="4" fillId="0" borderId="38" xfId="70" applyNumberFormat="1" applyFont="1" applyFill="1" applyBorder="1" applyAlignment="1">
      <alignment horizontal="left" vertical="center"/>
      <protection/>
    </xf>
    <xf numFmtId="169" fontId="5" fillId="13" borderId="39" xfId="70" applyNumberFormat="1" applyFont="1" applyFill="1" applyBorder="1" applyAlignment="1">
      <alignment horizontal="center" vertical="center"/>
      <protection/>
    </xf>
    <xf numFmtId="4" fontId="4" fillId="0" borderId="40" xfId="70" applyNumberFormat="1" applyFont="1" applyFill="1" applyBorder="1" applyAlignment="1">
      <alignment horizontal="left" vertical="center"/>
      <protection/>
    </xf>
    <xf numFmtId="4" fontId="4" fillId="0" borderId="22" xfId="70" applyNumberFormat="1" applyFont="1" applyFill="1" applyBorder="1" applyAlignment="1">
      <alignment horizontal="left" vertical="center"/>
      <protection/>
    </xf>
    <xf numFmtId="169" fontId="5" fillId="12" borderId="22" xfId="70" applyNumberFormat="1" applyFont="1" applyFill="1" applyBorder="1" applyAlignment="1">
      <alignment horizontal="center" vertical="center"/>
      <protection/>
    </xf>
    <xf numFmtId="169" fontId="4" fillId="0" borderId="12" xfId="70" applyNumberFormat="1" applyFont="1" applyFill="1" applyBorder="1" applyAlignment="1">
      <alignment horizontal="center" vertical="center"/>
      <protection/>
    </xf>
    <xf numFmtId="0" fontId="10" fillId="0" borderId="13" xfId="70" applyFont="1" applyBorder="1" applyAlignment="1">
      <alignment vertical="center" wrapText="1"/>
      <protection/>
    </xf>
    <xf numFmtId="0" fontId="10" fillId="0" borderId="13" xfId="70" applyFont="1" applyBorder="1" applyAlignment="1">
      <alignment horizontal="center" vertical="center"/>
      <protection/>
    </xf>
    <xf numFmtId="169" fontId="4" fillId="13" borderId="15" xfId="70" applyNumberFormat="1" applyFont="1" applyFill="1" applyBorder="1" applyAlignment="1">
      <alignment horizontal="center" vertical="center"/>
      <protection/>
    </xf>
    <xf numFmtId="169" fontId="4" fillId="13" borderId="9" xfId="70" applyNumberFormat="1" applyFont="1" applyFill="1" applyBorder="1" applyAlignment="1">
      <alignment horizontal="center" vertical="center"/>
      <protection/>
    </xf>
    <xf numFmtId="0" fontId="11" fillId="0" borderId="32" xfId="69" applyFont="1" applyBorder="1" applyAlignment="1" applyProtection="1">
      <alignment vertical="center" wrapText="1"/>
      <protection/>
    </xf>
    <xf numFmtId="0" fontId="11" fillId="0" borderId="32" xfId="69" applyFont="1" applyBorder="1" applyAlignment="1" applyProtection="1">
      <alignment horizontal="center" vertical="center" wrapText="1"/>
      <protection/>
    </xf>
    <xf numFmtId="0" fontId="10" fillId="0" borderId="32" xfId="70" applyFont="1" applyBorder="1" applyAlignment="1">
      <alignment vertical="center" wrapText="1"/>
      <protection/>
    </xf>
    <xf numFmtId="0" fontId="10" fillId="0" borderId="32" xfId="70" applyFont="1" applyBorder="1" applyAlignment="1">
      <alignment horizontal="center" vertical="center"/>
      <protection/>
    </xf>
    <xf numFmtId="0" fontId="10" fillId="0" borderId="32" xfId="69" applyFont="1" applyBorder="1" applyAlignment="1">
      <alignment vertical="center" wrapText="1"/>
      <protection/>
    </xf>
    <xf numFmtId="0" fontId="11" fillId="0" borderId="32" xfId="70" applyFont="1" applyBorder="1" applyAlignment="1">
      <alignment vertical="center" wrapText="1"/>
      <protection/>
    </xf>
    <xf numFmtId="0" fontId="11" fillId="0" borderId="32" xfId="70" applyFont="1" applyBorder="1" applyAlignment="1">
      <alignment horizontal="center" vertical="center"/>
      <protection/>
    </xf>
    <xf numFmtId="0" fontId="4" fillId="0" borderId="12" xfId="70" applyNumberFormat="1" applyFont="1" applyBorder="1" applyAlignment="1">
      <alignment horizontal="center" vertical="center"/>
      <protection/>
    </xf>
    <xf numFmtId="0" fontId="4" fillId="0" borderId="12" xfId="70" applyFont="1" applyBorder="1" applyAlignment="1">
      <alignment vertical="center" wrapText="1"/>
      <protection/>
    </xf>
    <xf numFmtId="0" fontId="6" fillId="0" borderId="12" xfId="70" applyFont="1" applyBorder="1" applyAlignment="1">
      <alignment horizontal="center" vertical="center" wrapText="1"/>
      <protection/>
    </xf>
    <xf numFmtId="2" fontId="5" fillId="12" borderId="39" xfId="70" applyNumberFormat="1" applyFont="1" applyFill="1" applyBorder="1" applyAlignment="1">
      <alignment horizontal="center" vertical="center"/>
      <protection/>
    </xf>
    <xf numFmtId="170" fontId="4" fillId="0" borderId="38" xfId="70" applyNumberFormat="1" applyFont="1" applyFill="1" applyBorder="1" applyAlignment="1">
      <alignment horizontal="center" vertical="center"/>
      <protection/>
    </xf>
    <xf numFmtId="170" fontId="4" fillId="0" borderId="40" xfId="70" applyNumberFormat="1" applyFont="1" applyFill="1" applyBorder="1" applyAlignment="1">
      <alignment horizontal="center" vertical="center"/>
      <protection/>
    </xf>
    <xf numFmtId="170" fontId="4" fillId="0" borderId="22" xfId="70" applyNumberFormat="1" applyFont="1" applyFill="1" applyBorder="1" applyAlignment="1">
      <alignment horizontal="center" vertical="center"/>
      <protection/>
    </xf>
    <xf numFmtId="2" fontId="5" fillId="12" borderId="22" xfId="70" applyNumberFormat="1" applyFont="1" applyFill="1" applyBorder="1" applyAlignment="1">
      <alignment horizontal="center" vertical="center"/>
      <protection/>
    </xf>
    <xf numFmtId="0" fontId="4" fillId="0" borderId="0" xfId="70" applyNumberFormat="1" applyFont="1" applyAlignment="1">
      <alignment horizontal="center" vertical="center"/>
      <protection/>
    </xf>
    <xf numFmtId="0" fontId="4" fillId="0" borderId="0" xfId="70" applyFont="1" applyAlignment="1">
      <alignment horizontal="center" vertical="center"/>
      <protection/>
    </xf>
    <xf numFmtId="10" fontId="4" fillId="0" borderId="0" xfId="70" applyNumberFormat="1" applyFont="1" applyAlignment="1">
      <alignment horizontal="center" vertical="center" wrapText="1"/>
      <protection/>
    </xf>
    <xf numFmtId="170" fontId="4" fillId="0" borderId="0" xfId="70" applyNumberFormat="1" applyFont="1" applyAlignment="1">
      <alignment horizontal="center" vertical="center" wrapText="1"/>
      <protection/>
    </xf>
    <xf numFmtId="0" fontId="4" fillId="0" borderId="0" xfId="70" applyFont="1" applyFill="1" applyAlignment="1">
      <alignment horizontal="center" vertical="center"/>
      <protection/>
    </xf>
    <xf numFmtId="0" fontId="4" fillId="0" borderId="0" xfId="70" applyFont="1" applyAlignment="1">
      <alignment horizontal="right" vertical="center"/>
      <protection/>
    </xf>
    <xf numFmtId="0" fontId="4" fillId="0" borderId="0" xfId="70" applyFont="1" applyFill="1" applyAlignment="1">
      <alignment vertical="center"/>
      <protection/>
    </xf>
    <xf numFmtId="0" fontId="4" fillId="0" borderId="0" xfId="70" applyFont="1" applyFill="1" applyAlignment="1">
      <alignment horizontal="left" vertical="center"/>
      <protection/>
    </xf>
    <xf numFmtId="165" fontId="4" fillId="16" borderId="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 wrapText="1"/>
    </xf>
    <xf numFmtId="0" fontId="50" fillId="12" borderId="6" xfId="0" applyFont="1" applyFill="1" applyBorder="1" applyAlignment="1">
      <alignment horizontal="center" vertical="center"/>
    </xf>
    <xf numFmtId="0" fontId="7" fillId="12" borderId="33" xfId="0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/>
    </xf>
    <xf numFmtId="0" fontId="50" fillId="12" borderId="6" xfId="0" applyFont="1" applyFill="1" applyBorder="1" applyAlignment="1">
      <alignment horizontal="center" vertical="center" wrapText="1"/>
    </xf>
    <xf numFmtId="0" fontId="50" fillId="12" borderId="9" xfId="0" applyFont="1" applyFill="1" applyBorder="1" applyAlignment="1">
      <alignment horizontal="center" vertical="center"/>
    </xf>
    <xf numFmtId="0" fontId="50" fillId="12" borderId="9" xfId="0" applyFont="1" applyFill="1" applyBorder="1" applyAlignment="1">
      <alignment horizontal="center" vertical="center" wrapText="1"/>
    </xf>
    <xf numFmtId="1" fontId="50" fillId="12" borderId="6" xfId="0" applyNumberFormat="1" applyFont="1" applyFill="1" applyBorder="1" applyAlignment="1">
      <alignment horizontal="center" vertical="center"/>
    </xf>
    <xf numFmtId="1" fontId="49" fillId="12" borderId="6" xfId="0" applyNumberFormat="1" applyFont="1" applyFill="1" applyBorder="1" applyAlignment="1">
      <alignment horizontal="center" vertical="center"/>
    </xf>
    <xf numFmtId="0" fontId="49" fillId="12" borderId="6" xfId="0" applyFont="1" applyFill="1" applyBorder="1" applyAlignment="1">
      <alignment vertical="center" wrapText="1"/>
    </xf>
    <xf numFmtId="0" fontId="82" fillId="0" borderId="6" xfId="65" applyFont="1" applyBorder="1" applyAlignment="1">
      <alignment horizontal="center" vertical="center" wrapText="1"/>
      <protection/>
    </xf>
    <xf numFmtId="0" fontId="82" fillId="0" borderId="6" xfId="65" applyFont="1" applyBorder="1" applyAlignment="1">
      <alignment vertical="center" wrapText="1"/>
      <protection/>
    </xf>
    <xf numFmtId="0" fontId="52" fillId="0" borderId="6" xfId="71" applyFont="1" applyBorder="1" applyAlignment="1">
      <alignment horizontal="left" vertical="top" wrapText="1" indent="1"/>
      <protection/>
    </xf>
    <xf numFmtId="2" fontId="85" fillId="0" borderId="6" xfId="65" applyNumberFormat="1" applyFont="1" applyBorder="1" applyAlignment="1">
      <alignment horizontal="center" vertical="center" wrapText="1"/>
      <protection/>
    </xf>
    <xf numFmtId="0" fontId="52" fillId="0" borderId="6" xfId="71" applyFont="1" applyBorder="1" applyAlignment="1">
      <alignment horizontal="justify" vertical="top" wrapText="1"/>
      <protection/>
    </xf>
    <xf numFmtId="0" fontId="52" fillId="0" borderId="6" xfId="71" applyFont="1" applyBorder="1" applyAlignment="1">
      <alignment horizontal="left" vertical="top" wrapText="1"/>
      <protection/>
    </xf>
    <xf numFmtId="2" fontId="78" fillId="0" borderId="6" xfId="65" applyNumberFormat="1" applyFont="1" applyBorder="1" applyAlignment="1">
      <alignment horizontal="center" vertical="center" wrapText="1"/>
      <protection/>
    </xf>
    <xf numFmtId="165" fontId="78" fillId="0" borderId="6" xfId="65" applyNumberFormat="1" applyFont="1" applyBorder="1" applyAlignment="1">
      <alignment horizontal="center" vertical="center" wrapText="1"/>
      <protection/>
    </xf>
    <xf numFmtId="0" fontId="76" fillId="0" borderId="0" xfId="68">
      <alignment/>
      <protection/>
    </xf>
    <xf numFmtId="0" fontId="76" fillId="0" borderId="0" xfId="68" applyFont="1">
      <alignment/>
      <protection/>
    </xf>
    <xf numFmtId="165" fontId="78" fillId="17" borderId="6" xfId="65" applyNumberFormat="1" applyFont="1" applyFill="1" applyBorder="1" applyAlignment="1">
      <alignment horizontal="center" vertical="center" wrapText="1"/>
      <protection/>
    </xf>
    <xf numFmtId="2" fontId="85" fillId="17" borderId="6" xfId="65" applyNumberFormat="1" applyFont="1" applyFill="1" applyBorder="1" applyAlignment="1">
      <alignment horizontal="center" vertical="center" wrapText="1"/>
      <protection/>
    </xf>
    <xf numFmtId="176" fontId="82" fillId="0" borderId="6" xfId="83" applyNumberFormat="1" applyFont="1" applyBorder="1" applyAlignment="1">
      <alignment horizontal="right" vertical="center" wrapText="1"/>
    </xf>
    <xf numFmtId="169" fontId="52" fillId="0" borderId="6" xfId="71" applyNumberFormat="1" applyFont="1" applyBorder="1" applyAlignment="1">
      <alignment horizontal="right" vertical="center"/>
      <protection/>
    </xf>
    <xf numFmtId="169" fontId="52" fillId="0" borderId="6" xfId="71" applyNumberFormat="1" applyFont="1" applyBorder="1" applyAlignment="1">
      <alignment horizontal="right" vertical="center" wrapText="1"/>
      <protection/>
    </xf>
    <xf numFmtId="173" fontId="83" fillId="0" borderId="6" xfId="82" applyNumberFormat="1" applyFont="1" applyBorder="1" applyAlignment="1">
      <alignment horizontal="justify" vertical="center" wrapText="1"/>
    </xf>
    <xf numFmtId="176" fontId="83" fillId="0" borderId="6" xfId="83" applyNumberFormat="1" applyFont="1" applyBorder="1" applyAlignment="1">
      <alignment horizontal="right" vertical="center" wrapText="1"/>
    </xf>
    <xf numFmtId="2" fontId="79" fillId="0" borderId="6" xfId="65" applyNumberFormat="1" applyFont="1" applyBorder="1" applyAlignment="1">
      <alignment horizontal="center" vertical="center" wrapText="1"/>
      <protection/>
    </xf>
    <xf numFmtId="165" fontId="79" fillId="0" borderId="6" xfId="65" applyNumberFormat="1" applyFont="1" applyBorder="1" applyAlignment="1">
      <alignment horizontal="center" vertical="center" wrapText="1"/>
      <protection/>
    </xf>
    <xf numFmtId="2" fontId="78" fillId="17" borderId="6" xfId="65" applyNumberFormat="1" applyFont="1" applyFill="1" applyBorder="1" applyAlignment="1">
      <alignment horizontal="center" vertical="center" wrapText="1"/>
      <protection/>
    </xf>
    <xf numFmtId="0" fontId="7" fillId="12" borderId="6" xfId="0" applyFont="1" applyFill="1" applyBorder="1" applyAlignment="1">
      <alignment horizontal="center" vertical="center" wrapText="1"/>
    </xf>
    <xf numFmtId="0" fontId="50" fillId="12" borderId="6" xfId="0" applyFont="1" applyFill="1" applyBorder="1" applyAlignment="1">
      <alignment horizontal="center" vertical="center"/>
    </xf>
    <xf numFmtId="0" fontId="7" fillId="12" borderId="33" xfId="0" applyFont="1" applyFill="1" applyBorder="1" applyAlignment="1">
      <alignment horizontal="center" vertical="center" wrapText="1"/>
    </xf>
    <xf numFmtId="0" fontId="50" fillId="12" borderId="6" xfId="0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/>
    </xf>
    <xf numFmtId="0" fontId="71" fillId="12" borderId="6" xfId="0" applyFont="1" applyFill="1" applyBorder="1" applyAlignment="1">
      <alignment horizontal="left" vertical="center"/>
    </xf>
    <xf numFmtId="0" fontId="71" fillId="12" borderId="6" xfId="0" applyFont="1" applyFill="1" applyBorder="1" applyAlignment="1">
      <alignment horizontal="left" vertical="center" wrapText="1"/>
    </xf>
    <xf numFmtId="0" fontId="71" fillId="12" borderId="6" xfId="0" applyFont="1" applyFill="1" applyBorder="1" applyAlignment="1">
      <alignment horizontal="center" vertical="center"/>
    </xf>
    <xf numFmtId="165" fontId="71" fillId="12" borderId="6" xfId="0" applyNumberFormat="1" applyFont="1" applyFill="1" applyBorder="1" applyAlignment="1">
      <alignment horizontal="center" vertical="center" wrapText="1"/>
    </xf>
    <xf numFmtId="165" fontId="71" fillId="12" borderId="6" xfId="0" applyNumberFormat="1" applyFont="1" applyFill="1" applyBorder="1" applyAlignment="1">
      <alignment horizontal="center" vertical="center"/>
    </xf>
    <xf numFmtId="14" fontId="50" fillId="0" borderId="6" xfId="0" applyNumberFormat="1" applyFont="1" applyBorder="1" applyAlignment="1">
      <alignment horizontal="center" vertical="center"/>
    </xf>
    <xf numFmtId="2" fontId="49" fillId="12" borderId="6" xfId="0" applyNumberFormat="1" applyFont="1" applyFill="1" applyBorder="1" applyAlignment="1">
      <alignment horizontal="center" vertical="center"/>
    </xf>
    <xf numFmtId="2" fontId="71" fillId="12" borderId="6" xfId="0" applyNumberFormat="1" applyFont="1" applyFill="1" applyBorder="1" applyAlignment="1">
      <alignment horizontal="center" vertical="center"/>
    </xf>
    <xf numFmtId="0" fontId="71" fillId="12" borderId="6" xfId="0" applyFont="1" applyFill="1" applyBorder="1" applyAlignment="1">
      <alignment vertical="center"/>
    </xf>
    <xf numFmtId="16" fontId="50" fillId="12" borderId="6" xfId="0" applyNumberFormat="1" applyFont="1" applyFill="1" applyBorder="1" applyAlignment="1">
      <alignment horizontal="center" vertical="center"/>
    </xf>
    <xf numFmtId="16" fontId="71" fillId="12" borderId="6" xfId="0" applyNumberFormat="1" applyFont="1" applyFill="1" applyBorder="1" applyAlignment="1">
      <alignment horizontal="right" vertical="center"/>
    </xf>
    <xf numFmtId="0" fontId="71" fillId="12" borderId="6" xfId="0" applyFont="1" applyFill="1" applyBorder="1" applyAlignment="1">
      <alignment horizontal="right" vertical="center"/>
    </xf>
    <xf numFmtId="0" fontId="51" fillId="12" borderId="6" xfId="0" applyFont="1" applyFill="1" applyBorder="1" applyAlignment="1">
      <alignment vertical="center"/>
    </xf>
    <xf numFmtId="0" fontId="51" fillId="12" borderId="6" xfId="0" applyFont="1" applyFill="1" applyBorder="1" applyAlignment="1">
      <alignment vertical="center" wrapText="1"/>
    </xf>
    <xf numFmtId="16" fontId="51" fillId="12" borderId="6" xfId="0" applyNumberFormat="1" applyFont="1" applyFill="1" applyBorder="1" applyAlignment="1">
      <alignment horizontal="center" vertical="center"/>
    </xf>
    <xf numFmtId="14" fontId="51" fillId="12" borderId="6" xfId="0" applyNumberFormat="1" applyFont="1" applyFill="1" applyBorder="1" applyAlignment="1">
      <alignment horizontal="center" vertical="center"/>
    </xf>
    <xf numFmtId="14" fontId="71" fillId="12" borderId="6" xfId="0" applyNumberFormat="1" applyFont="1" applyFill="1" applyBorder="1" applyAlignment="1">
      <alignment horizontal="center" vertical="center"/>
    </xf>
    <xf numFmtId="0" fontId="49" fillId="12" borderId="6" xfId="0" applyFont="1" applyFill="1" applyBorder="1" applyAlignment="1">
      <alignment horizontal="left" vertical="center"/>
    </xf>
    <xf numFmtId="0" fontId="72" fillId="12" borderId="6" xfId="0" applyFont="1" applyFill="1" applyBorder="1" applyAlignment="1">
      <alignment horizontal="left" vertical="center"/>
    </xf>
    <xf numFmtId="0" fontId="50" fillId="0" borderId="0" xfId="0" applyFont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vertical="center" wrapText="1"/>
      <protection/>
    </xf>
    <xf numFmtId="0" fontId="50" fillId="0" borderId="0" xfId="0" applyNumberFormat="1" applyFont="1" applyBorder="1" applyAlignment="1" applyProtection="1">
      <alignment horizontal="right" vertical="center"/>
      <protection/>
    </xf>
    <xf numFmtId="0" fontId="7" fillId="12" borderId="6" xfId="0" applyFont="1" applyFill="1" applyBorder="1" applyAlignment="1" applyProtection="1">
      <alignment horizontal="center" vertical="center" wrapText="1"/>
      <protection/>
    </xf>
    <xf numFmtId="0" fontId="50" fillId="12" borderId="6" xfId="0" applyFont="1" applyFill="1" applyBorder="1" applyAlignment="1" applyProtection="1">
      <alignment horizontal="center" vertical="center" wrapText="1"/>
      <protection/>
    </xf>
    <xf numFmtId="0" fontId="50" fillId="12" borderId="6" xfId="0" applyFont="1" applyFill="1" applyBorder="1" applyAlignment="1" applyProtection="1">
      <alignment horizontal="left" vertical="center" wrapText="1"/>
      <protection/>
    </xf>
    <xf numFmtId="165" fontId="50" fillId="12" borderId="6" xfId="0" applyNumberFormat="1" applyFont="1" applyFill="1" applyBorder="1" applyAlignment="1" applyProtection="1">
      <alignment horizontal="center" vertical="center" wrapText="1"/>
      <protection/>
    </xf>
    <xf numFmtId="165" fontId="50" fillId="12" borderId="6" xfId="0" applyNumberFormat="1" applyFont="1" applyFill="1" applyBorder="1" applyAlignment="1" applyProtection="1">
      <alignment horizontal="center" vertical="center"/>
      <protection/>
    </xf>
    <xf numFmtId="0" fontId="91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horizontal="right" vertical="center" wrapText="1"/>
      <protection/>
    </xf>
    <xf numFmtId="16" fontId="50" fillId="12" borderId="6" xfId="0" applyNumberFormat="1" applyFont="1" applyFill="1" applyBorder="1" applyAlignment="1" applyProtection="1">
      <alignment horizontal="center" vertical="center" wrapText="1"/>
      <protection/>
    </xf>
    <xf numFmtId="0" fontId="7" fillId="12" borderId="6" xfId="0" applyFon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left" vertical="center" wrapText="1"/>
      <protection/>
    </xf>
    <xf numFmtId="0" fontId="49" fillId="12" borderId="6" xfId="0" applyFont="1" applyFill="1" applyBorder="1" applyAlignment="1" applyProtection="1">
      <alignment horizontal="center" vertical="center" wrapText="1"/>
      <protection/>
    </xf>
    <xf numFmtId="0" fontId="49" fillId="12" borderId="6" xfId="0" applyFont="1" applyFill="1" applyBorder="1" applyAlignment="1" applyProtection="1">
      <alignment horizontal="left" vertical="center" wrapText="1"/>
      <protection/>
    </xf>
    <xf numFmtId="165" fontId="49" fillId="12" borderId="6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left" vertical="center" wrapText="1"/>
      <protection/>
    </xf>
    <xf numFmtId="165" fontId="91" fillId="12" borderId="6" xfId="0" applyNumberFormat="1" applyFont="1" applyFill="1" applyBorder="1" applyAlignment="1" applyProtection="1">
      <alignment horizontal="center" vertical="center" wrapText="1"/>
      <protection/>
    </xf>
    <xf numFmtId="2" fontId="91" fillId="12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 vertical="center" wrapText="1"/>
      <protection/>
    </xf>
    <xf numFmtId="0" fontId="92" fillId="0" borderId="0" xfId="0" applyNumberFormat="1" applyFont="1" applyBorder="1" applyAlignment="1" applyProtection="1">
      <alignment horizontal="left" vertical="center" wrapText="1"/>
      <protection/>
    </xf>
    <xf numFmtId="0" fontId="10" fillId="0" borderId="0" xfId="0" applyNumberFormat="1" applyFont="1" applyBorder="1" applyAlignment="1" applyProtection="1">
      <alignment horizontal="right" vertical="center" wrapText="1"/>
      <protection/>
    </xf>
    <xf numFmtId="0" fontId="10" fillId="0" borderId="0" xfId="0" applyNumberFormat="1" applyFont="1" applyBorder="1" applyAlignment="1" applyProtection="1">
      <alignment vertical="center" wrapText="1"/>
      <protection/>
    </xf>
    <xf numFmtId="0" fontId="10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7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/>
      <protection/>
    </xf>
    <xf numFmtId="0" fontId="50" fillId="12" borderId="34" xfId="0" applyFont="1" applyFill="1" applyBorder="1" applyAlignment="1" applyProtection="1">
      <alignment horizontal="center" vertical="center"/>
      <protection/>
    </xf>
    <xf numFmtId="0" fontId="50" fillId="12" borderId="6" xfId="0" applyFont="1" applyFill="1" applyBorder="1" applyAlignment="1" applyProtection="1">
      <alignment horizontal="center" vertical="center"/>
      <protection/>
    </xf>
    <xf numFmtId="0" fontId="50" fillId="12" borderId="6" xfId="0" applyFont="1" applyFill="1" applyBorder="1" applyAlignment="1" applyProtection="1">
      <alignment vertical="center" wrapText="1"/>
      <protection/>
    </xf>
    <xf numFmtId="0" fontId="50" fillId="12" borderId="6" xfId="0" applyFont="1" applyFill="1" applyBorder="1" applyAlignment="1" applyProtection="1">
      <alignment vertical="center"/>
      <protection/>
    </xf>
    <xf numFmtId="0" fontId="49" fillId="12" borderId="6" xfId="0" applyFont="1" applyFill="1" applyBorder="1" applyAlignment="1" applyProtection="1">
      <alignment horizontal="center" vertical="center"/>
      <protection/>
    </xf>
    <xf numFmtId="0" fontId="49" fillId="12" borderId="6" xfId="0" applyFont="1" applyFill="1" applyBorder="1" applyAlignment="1" applyProtection="1">
      <alignment vertical="center"/>
      <protection/>
    </xf>
    <xf numFmtId="165" fontId="49" fillId="12" borderId="6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9" fillId="13" borderId="6" xfId="0" applyFont="1" applyFill="1" applyBorder="1" applyAlignment="1" applyProtection="1">
      <alignment horizontal="center" vertical="center"/>
      <protection locked="0"/>
    </xf>
    <xf numFmtId="165" fontId="51" fillId="13" borderId="6" xfId="0" applyNumberFormat="1" applyFont="1" applyFill="1" applyBorder="1" applyAlignment="1" applyProtection="1">
      <alignment horizontal="center" vertical="center" wrapText="1"/>
      <protection locked="0"/>
    </xf>
    <xf numFmtId="0" fontId="51" fillId="13" borderId="6" xfId="0" applyFont="1" applyFill="1" applyBorder="1" applyAlignment="1" applyProtection="1">
      <alignment horizontal="center" vertical="center"/>
      <protection locked="0"/>
    </xf>
    <xf numFmtId="165" fontId="51" fillId="13" borderId="6" xfId="0" applyNumberFormat="1" applyFont="1" applyFill="1" applyBorder="1" applyAlignment="1" applyProtection="1">
      <alignment horizontal="center" vertical="center"/>
      <protection locked="0"/>
    </xf>
    <xf numFmtId="0" fontId="50" fillId="13" borderId="6" xfId="0" applyFont="1" applyFill="1" applyBorder="1" applyAlignment="1" applyProtection="1">
      <alignment horizontal="center" vertical="center"/>
      <protection locked="0"/>
    </xf>
    <xf numFmtId="0" fontId="50" fillId="13" borderId="6" xfId="0" applyFont="1" applyFill="1" applyBorder="1" applyAlignment="1" applyProtection="1">
      <alignment horizontal="center" vertical="center" wrapText="1"/>
      <protection locked="0"/>
    </xf>
    <xf numFmtId="165" fontId="50" fillId="13" borderId="6" xfId="0" applyNumberFormat="1" applyFont="1" applyFill="1" applyBorder="1" applyAlignment="1" applyProtection="1">
      <alignment horizontal="center" vertical="center"/>
      <protection locked="0"/>
    </xf>
    <xf numFmtId="0" fontId="71" fillId="13" borderId="6" xfId="0" applyFont="1" applyFill="1" applyBorder="1" applyAlignment="1" applyProtection="1">
      <alignment horizontal="left" vertical="center"/>
      <protection locked="0"/>
    </xf>
    <xf numFmtId="165" fontId="71" fillId="12" borderId="6" xfId="0" applyNumberFormat="1" applyFont="1" applyFill="1" applyBorder="1" applyAlignment="1" applyProtection="1">
      <alignment horizontal="center" vertical="center"/>
      <protection/>
    </xf>
    <xf numFmtId="165" fontId="71" fillId="13" borderId="6" xfId="0" applyNumberFormat="1" applyFont="1" applyFill="1" applyBorder="1" applyAlignment="1" applyProtection="1">
      <alignment horizontal="center" vertical="center"/>
      <protection locked="0"/>
    </xf>
    <xf numFmtId="0" fontId="51" fillId="13" borderId="6" xfId="0" applyFont="1" applyFill="1" applyBorder="1" applyAlignment="1" applyProtection="1">
      <alignment horizontal="right" vertical="center"/>
      <protection locked="0"/>
    </xf>
    <xf numFmtId="0" fontId="51" fillId="13" borderId="6" xfId="0" applyFont="1" applyFill="1" applyBorder="1" applyAlignment="1" applyProtection="1">
      <alignment horizontal="right" vertical="center" wrapText="1"/>
      <protection locked="0"/>
    </xf>
    <xf numFmtId="2" fontId="51" fillId="13" borderId="6" xfId="0" applyNumberFormat="1" applyFont="1" applyFill="1" applyBorder="1" applyAlignment="1" applyProtection="1">
      <alignment horizontal="right" vertical="center" wrapText="1"/>
      <protection locked="0"/>
    </xf>
    <xf numFmtId="2" fontId="51" fillId="13" borderId="6" xfId="0" applyNumberFormat="1" applyFont="1" applyFill="1" applyBorder="1" applyAlignment="1" applyProtection="1">
      <alignment horizontal="right" vertical="center"/>
      <protection locked="0"/>
    </xf>
    <xf numFmtId="0" fontId="49" fillId="13" borderId="6" xfId="0" applyFont="1" applyFill="1" applyBorder="1" applyAlignment="1" applyProtection="1">
      <alignment horizontal="center" vertical="center" wrapText="1"/>
      <protection locked="0"/>
    </xf>
    <xf numFmtId="2" fontId="51" fillId="13" borderId="6" xfId="0" applyNumberFormat="1" applyFont="1" applyFill="1" applyBorder="1" applyAlignment="1" applyProtection="1">
      <alignment horizontal="center" vertical="center"/>
      <protection locked="0"/>
    </xf>
    <xf numFmtId="0" fontId="71" fillId="13" borderId="6" xfId="0" applyFont="1" applyFill="1" applyBorder="1" applyAlignment="1" applyProtection="1">
      <alignment vertical="center"/>
      <protection locked="0"/>
    </xf>
    <xf numFmtId="0" fontId="82" fillId="0" borderId="6" xfId="65" applyFont="1" applyBorder="1" applyAlignment="1">
      <alignment horizontal="center" vertical="center" wrapText="1"/>
      <protection/>
    </xf>
    <xf numFmtId="0" fontId="82" fillId="0" borderId="6" xfId="65" applyFont="1" applyBorder="1" applyAlignment="1">
      <alignment vertical="center" wrapText="1"/>
      <protection/>
    </xf>
    <xf numFmtId="0" fontId="77" fillId="0" borderId="0" xfId="65" applyFont="1" applyAlignment="1">
      <alignment horizontal="center" vertical="center"/>
      <protection/>
    </xf>
    <xf numFmtId="0" fontId="78" fillId="0" borderId="34" xfId="65" applyFont="1" applyBorder="1" applyAlignment="1">
      <alignment horizontal="justify" vertical="center" wrapText="1"/>
      <protection/>
    </xf>
    <xf numFmtId="0" fontId="85" fillId="0" borderId="34" xfId="65" applyFont="1" applyBorder="1" applyAlignment="1">
      <alignment horizontal="justify" vertical="center" wrapText="1"/>
      <protection/>
    </xf>
    <xf numFmtId="0" fontId="76" fillId="0" borderId="6" xfId="65" applyBorder="1">
      <alignment/>
      <protection/>
    </xf>
    <xf numFmtId="2" fontId="76" fillId="0" borderId="6" xfId="65" applyNumberFormat="1" applyBorder="1" applyAlignment="1">
      <alignment horizontal="center"/>
      <protection/>
    </xf>
    <xf numFmtId="0" fontId="82" fillId="0" borderId="6" xfId="65" applyFont="1" applyBorder="1" applyAlignment="1">
      <alignment horizontal="justify" vertical="center" wrapText="1"/>
      <protection/>
    </xf>
    <xf numFmtId="0" fontId="82" fillId="0" borderId="6" xfId="65" applyFont="1" applyBorder="1" applyAlignment="1">
      <alignment horizontal="left" vertical="center" wrapText="1"/>
      <protection/>
    </xf>
    <xf numFmtId="0" fontId="77" fillId="0" borderId="0" xfId="65" applyFont="1">
      <alignment/>
      <protection/>
    </xf>
    <xf numFmtId="0" fontId="77" fillId="0" borderId="6" xfId="65" applyFont="1" applyBorder="1" applyAlignment="1">
      <alignment horizontal="left" vertical="center"/>
      <protection/>
    </xf>
    <xf numFmtId="0" fontId="77" fillId="0" borderId="6" xfId="65" applyFont="1" applyBorder="1" applyAlignment="1">
      <alignment horizontal="left"/>
      <protection/>
    </xf>
    <xf numFmtId="165" fontId="49" fillId="13" borderId="6" xfId="0" applyNumberFormat="1" applyFont="1" applyFill="1" applyBorder="1" applyAlignment="1" applyProtection="1">
      <alignment horizontal="center" vertical="center" wrapText="1"/>
      <protection locked="0"/>
    </xf>
    <xf numFmtId="2" fontId="50" fillId="13" borderId="6" xfId="0" applyNumberFormat="1" applyFont="1" applyFill="1" applyBorder="1" applyAlignment="1" applyProtection="1">
      <alignment horizontal="center" vertical="center"/>
      <protection locked="0"/>
    </xf>
    <xf numFmtId="2" fontId="50" fillId="12" borderId="6" xfId="0" applyNumberFormat="1" applyFont="1" applyFill="1" applyBorder="1" applyAlignment="1" applyProtection="1">
      <alignment horizontal="center" vertical="center" wrapText="1"/>
      <protection/>
    </xf>
    <xf numFmtId="1" fontId="50" fillId="13" borderId="6" xfId="0" applyNumberFormat="1" applyFont="1" applyFill="1" applyBorder="1" applyAlignment="1" applyProtection="1">
      <alignment horizontal="center" vertical="center" wrapText="1"/>
      <protection locked="0"/>
    </xf>
    <xf numFmtId="1" fontId="50" fillId="12" borderId="6" xfId="0" applyNumberFormat="1" applyFont="1" applyFill="1" applyBorder="1" applyAlignment="1">
      <alignment horizontal="center" vertical="center" wrapText="1"/>
    </xf>
    <xf numFmtId="2" fontId="91" fillId="0" borderId="0" xfId="0" applyNumberFormat="1" applyFont="1" applyAlignment="1" applyProtection="1">
      <alignment horizontal="center" vertical="center" wrapText="1"/>
      <protection/>
    </xf>
    <xf numFmtId="2" fontId="71" fillId="13" borderId="6" xfId="0" applyNumberFormat="1" applyFont="1" applyFill="1" applyBorder="1" applyAlignment="1" applyProtection="1">
      <alignment horizontal="right" vertical="center"/>
      <protection locked="0"/>
    </xf>
    <xf numFmtId="1" fontId="93" fillId="0" borderId="0" xfId="0" applyNumberFormat="1" applyFont="1" applyAlignment="1" applyProtection="1">
      <alignment horizontal="right" vertical="center" wrapText="1"/>
      <protection/>
    </xf>
    <xf numFmtId="1" fontId="51" fillId="0" borderId="0" xfId="0" applyNumberFormat="1" applyFont="1" applyAlignment="1" applyProtection="1">
      <alignment horizontal="right" vertical="center" wrapText="1"/>
      <protection/>
    </xf>
    <xf numFmtId="0" fontId="50" fillId="18" borderId="6" xfId="0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right" vertical="center" wrapText="1"/>
    </xf>
    <xf numFmtId="165" fontId="4" fillId="0" borderId="32" xfId="0" applyNumberFormat="1" applyFont="1" applyFill="1" applyBorder="1" applyAlignment="1">
      <alignment horizontal="center" vertical="center" wrapText="1"/>
    </xf>
    <xf numFmtId="165" fontId="4" fillId="0" borderId="55" xfId="0" applyNumberFormat="1" applyFont="1" applyFill="1" applyBorder="1" applyAlignment="1">
      <alignment horizontal="center" vertical="center" wrapText="1"/>
    </xf>
    <xf numFmtId="165" fontId="4" fillId="12" borderId="15" xfId="0" applyNumberFormat="1" applyFont="1" applyFill="1" applyBorder="1" applyAlignment="1">
      <alignment horizontal="center" vertical="center" wrapText="1"/>
    </xf>
    <xf numFmtId="165" fontId="4" fillId="13" borderId="15" xfId="0" applyNumberFormat="1" applyFont="1" applyFill="1" applyBorder="1" applyAlignment="1">
      <alignment horizontal="center" vertical="center" wrapText="1"/>
    </xf>
    <xf numFmtId="165" fontId="4" fillId="16" borderId="15" xfId="0" applyNumberFormat="1" applyFont="1" applyFill="1" applyBorder="1" applyAlignment="1">
      <alignment horizontal="center" vertical="center" wrapText="1"/>
    </xf>
    <xf numFmtId="165" fontId="4" fillId="16" borderId="6" xfId="0" applyNumberFormat="1" applyFont="1" applyFill="1" applyBorder="1" applyAlignment="1">
      <alignment horizontal="center" vertical="center" wrapText="1"/>
    </xf>
    <xf numFmtId="10" fontId="4" fillId="0" borderId="0" xfId="70" applyNumberFormat="1" applyFont="1" applyFill="1" applyAlignment="1">
      <alignment vertical="center"/>
      <protection/>
    </xf>
    <xf numFmtId="173" fontId="4" fillId="14" borderId="17" xfId="82" applyNumberFormat="1" applyFont="1" applyFill="1" applyBorder="1" applyAlignment="1">
      <alignment vertical="center" wrapText="1"/>
    </xf>
    <xf numFmtId="173" fontId="4" fillId="14" borderId="35" xfId="82" applyNumberFormat="1" applyFont="1" applyFill="1" applyBorder="1" applyAlignment="1">
      <alignment vertical="center" wrapText="1"/>
    </xf>
    <xf numFmtId="173" fontId="4" fillId="14" borderId="32" xfId="82" applyNumberFormat="1" applyFont="1" applyFill="1" applyBorder="1" applyAlignment="1">
      <alignment vertical="center" wrapText="1"/>
    </xf>
    <xf numFmtId="0" fontId="81" fillId="0" borderId="0" xfId="65" applyFont="1">
      <alignment/>
      <protection/>
    </xf>
    <xf numFmtId="43" fontId="86" fillId="0" borderId="6" xfId="82" applyFont="1" applyBorder="1" applyAlignment="1">
      <alignment vertical="center" wrapText="1"/>
    </xf>
    <xf numFmtId="0" fontId="86" fillId="0" borderId="6" xfId="65" applyFont="1" applyBorder="1" applyAlignment="1">
      <alignment horizontal="center" vertical="center" wrapText="1"/>
      <protection/>
    </xf>
    <xf numFmtId="0" fontId="78" fillId="0" borderId="6" xfId="65" applyFont="1" applyBorder="1" applyAlignment="1">
      <alignment horizontal="center" vertical="center" wrapText="1"/>
      <protection/>
    </xf>
    <xf numFmtId="43" fontId="4" fillId="14" borderId="39" xfId="82" applyFont="1" applyFill="1" applyBorder="1" applyAlignment="1">
      <alignment vertical="center" wrapText="1"/>
    </xf>
    <xf numFmtId="2" fontId="81" fillId="0" borderId="6" xfId="65" applyNumberFormat="1" applyFont="1" applyBorder="1" applyAlignment="1">
      <alignment horizontal="center"/>
      <protection/>
    </xf>
    <xf numFmtId="0" fontId="81" fillId="0" borderId="6" xfId="65" applyFont="1" applyBorder="1" applyAlignment="1">
      <alignment horizontal="center" vertical="center"/>
      <protection/>
    </xf>
    <xf numFmtId="4" fontId="78" fillId="0" borderId="6" xfId="65" applyNumberFormat="1" applyFont="1" applyBorder="1" applyAlignment="1">
      <alignment horizontal="center" vertical="center" wrapText="1"/>
      <protection/>
    </xf>
    <xf numFmtId="0" fontId="4" fillId="0" borderId="13" xfId="70" applyFont="1" applyBorder="1" applyAlignment="1">
      <alignment horizontal="left" vertical="center" wrapText="1"/>
      <protection/>
    </xf>
    <xf numFmtId="0" fontId="4" fillId="0" borderId="32" xfId="70" applyFont="1" applyBorder="1" applyAlignment="1">
      <alignment horizontal="left" vertical="center" wrapText="1"/>
      <protection/>
    </xf>
    <xf numFmtId="0" fontId="4" fillId="0" borderId="55" xfId="70" applyFont="1" applyBorder="1" applyAlignment="1">
      <alignment horizontal="left" vertical="center" wrapText="1"/>
      <protection/>
    </xf>
    <xf numFmtId="49" fontId="4" fillId="11" borderId="32" xfId="69" applyNumberFormat="1" applyFont="1" applyFill="1" applyBorder="1" applyAlignment="1">
      <alignment horizontal="center" vertical="center" wrapText="1"/>
      <protection/>
    </xf>
    <xf numFmtId="49" fontId="4" fillId="11" borderId="55" xfId="69" applyNumberFormat="1" applyFont="1" applyFill="1" applyBorder="1" applyAlignment="1">
      <alignment horizontal="center" vertical="center" wrapText="1"/>
      <protection/>
    </xf>
    <xf numFmtId="0" fontId="4" fillId="11" borderId="32" xfId="69" applyFont="1" applyFill="1" applyBorder="1" applyAlignment="1">
      <alignment vertical="center" wrapText="1"/>
      <protection/>
    </xf>
    <xf numFmtId="0" fontId="4" fillId="11" borderId="55" xfId="69" applyFont="1" applyFill="1" applyBorder="1" applyAlignment="1">
      <alignment vertical="center" wrapText="1"/>
      <protection/>
    </xf>
    <xf numFmtId="49" fontId="4" fillId="11" borderId="11" xfId="69" applyNumberFormat="1" applyFont="1" applyFill="1" applyBorder="1" applyAlignment="1">
      <alignment horizontal="center" vertical="center" wrapText="1"/>
      <protection/>
    </xf>
    <xf numFmtId="49" fontId="4" fillId="11" borderId="13" xfId="69" applyNumberFormat="1" applyFont="1" applyFill="1" applyBorder="1" applyAlignment="1">
      <alignment horizontal="center" vertical="center" wrapText="1"/>
      <protection/>
    </xf>
    <xf numFmtId="0" fontId="4" fillId="11" borderId="11" xfId="69" applyFont="1" applyFill="1" applyBorder="1" applyAlignment="1">
      <alignment vertical="center" wrapText="1"/>
      <protection/>
    </xf>
    <xf numFmtId="0" fontId="4" fillId="11" borderId="13" xfId="69" applyFont="1" applyFill="1" applyBorder="1" applyAlignment="1">
      <alignment vertical="center" wrapText="1"/>
      <protection/>
    </xf>
    <xf numFmtId="49" fontId="4" fillId="11" borderId="14" xfId="69" applyNumberFormat="1" applyFont="1" applyFill="1" applyBorder="1" applyAlignment="1">
      <alignment horizontal="center" vertical="center" wrapText="1"/>
      <protection/>
    </xf>
    <xf numFmtId="49" fontId="4" fillId="11" borderId="54" xfId="69" applyNumberFormat="1" applyFont="1" applyFill="1" applyBorder="1" applyAlignment="1">
      <alignment horizontal="center" vertical="center" wrapText="1"/>
      <protection/>
    </xf>
    <xf numFmtId="0" fontId="4" fillId="11" borderId="14" xfId="69" applyFont="1" applyFill="1" applyBorder="1" applyAlignment="1">
      <alignment vertical="center" wrapText="1"/>
      <protection/>
    </xf>
    <xf numFmtId="0" fontId="4" fillId="11" borderId="54" xfId="69" applyFont="1" applyFill="1" applyBorder="1" applyAlignment="1">
      <alignment vertical="center" wrapText="1"/>
      <protection/>
    </xf>
    <xf numFmtId="0" fontId="4" fillId="0" borderId="32" xfId="70" applyNumberFormat="1" applyFont="1" applyBorder="1" applyAlignment="1">
      <alignment horizontal="center" vertical="center"/>
      <protection/>
    </xf>
    <xf numFmtId="0" fontId="4" fillId="0" borderId="13" xfId="70" applyNumberFormat="1" applyFont="1" applyBorder="1" applyAlignment="1">
      <alignment horizontal="center" vertical="center"/>
      <protection/>
    </xf>
    <xf numFmtId="0" fontId="4" fillId="0" borderId="55" xfId="70" applyNumberFormat="1" applyFont="1" applyBorder="1" applyAlignment="1">
      <alignment horizontal="center" vertical="center"/>
      <protection/>
    </xf>
    <xf numFmtId="0" fontId="4" fillId="0" borderId="32" xfId="69" applyFont="1" applyBorder="1" applyAlignment="1">
      <alignment horizontal="left" vertical="center" wrapText="1"/>
      <protection/>
    </xf>
    <xf numFmtId="49" fontId="4" fillId="11" borderId="52" xfId="69" applyNumberFormat="1" applyFont="1" applyFill="1" applyBorder="1" applyAlignment="1">
      <alignment horizontal="center" vertical="center" wrapText="1"/>
      <protection/>
    </xf>
    <xf numFmtId="0" fontId="4" fillId="11" borderId="52" xfId="69" applyFont="1" applyFill="1" applyBorder="1" applyAlignment="1">
      <alignment vertical="center" wrapText="1"/>
      <protection/>
    </xf>
    <xf numFmtId="0" fontId="4" fillId="0" borderId="53" xfId="70" applyNumberFormat="1" applyFont="1" applyBorder="1" applyAlignment="1">
      <alignment horizontal="center" vertical="center" wrapText="1"/>
      <protection/>
    </xf>
    <xf numFmtId="0" fontId="4" fillId="0" borderId="11" xfId="70" applyNumberFormat="1" applyFont="1" applyBorder="1" applyAlignment="1">
      <alignment horizontal="center" vertical="center" wrapText="1"/>
      <protection/>
    </xf>
    <xf numFmtId="0" fontId="4" fillId="0" borderId="28" xfId="70" applyFont="1" applyBorder="1" applyAlignment="1">
      <alignment horizontal="center" vertical="center" wrapText="1"/>
      <protection/>
    </xf>
    <xf numFmtId="0" fontId="4" fillId="0" borderId="11" xfId="70" applyFont="1" applyBorder="1" applyAlignment="1">
      <alignment horizontal="center" vertical="center" wrapText="1"/>
      <protection/>
    </xf>
    <xf numFmtId="0" fontId="4" fillId="0" borderId="14" xfId="70" applyFont="1" applyBorder="1" applyAlignment="1">
      <alignment horizontal="center" vertical="center" wrapText="1"/>
      <protection/>
    </xf>
    <xf numFmtId="0" fontId="4" fillId="0" borderId="53" xfId="70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4" fillId="0" borderId="14" xfId="70" applyFont="1" applyBorder="1" applyAlignment="1">
      <alignment horizontal="left" vertical="center" wrapText="1"/>
      <protection/>
    </xf>
    <xf numFmtId="0" fontId="4" fillId="0" borderId="11" xfId="70" applyFont="1" applyBorder="1" applyAlignment="1">
      <alignment horizontal="left" vertical="center" wrapText="1"/>
      <protection/>
    </xf>
    <xf numFmtId="0" fontId="5" fillId="0" borderId="61" xfId="70" applyFont="1" applyFill="1" applyBorder="1" applyAlignment="1">
      <alignment horizontal="center" vertical="center" wrapText="1"/>
      <protection/>
    </xf>
    <xf numFmtId="0" fontId="5" fillId="0" borderId="62" xfId="70" applyFont="1" applyFill="1" applyBorder="1" applyAlignment="1">
      <alignment horizontal="center" vertical="center" wrapText="1"/>
      <protection/>
    </xf>
    <xf numFmtId="0" fontId="5" fillId="12" borderId="61" xfId="70" applyFont="1" applyFill="1" applyBorder="1" applyAlignment="1">
      <alignment horizontal="center" vertical="center" wrapText="1"/>
      <protection/>
    </xf>
    <xf numFmtId="0" fontId="5" fillId="12" borderId="63" xfId="70" applyFont="1" applyFill="1" applyBorder="1" applyAlignment="1">
      <alignment horizontal="center" vertical="center" wrapText="1"/>
      <protection/>
    </xf>
    <xf numFmtId="0" fontId="4" fillId="0" borderId="64" xfId="70" applyFont="1" applyFill="1" applyBorder="1" applyAlignment="1">
      <alignment horizontal="center" vertical="center" wrapText="1"/>
      <protection/>
    </xf>
    <xf numFmtId="0" fontId="4" fillId="0" borderId="65" xfId="70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5" fillId="0" borderId="23" xfId="70" applyFont="1" applyFill="1" applyBorder="1" applyAlignment="1">
      <alignment horizontal="center" vertical="center" wrapText="1"/>
      <protection/>
    </xf>
    <xf numFmtId="0" fontId="5" fillId="0" borderId="66" xfId="70" applyFont="1" applyFill="1" applyBorder="1" applyAlignment="1">
      <alignment horizontal="center" vertical="center" wrapText="1"/>
      <protection/>
    </xf>
    <xf numFmtId="0" fontId="5" fillId="0" borderId="67" xfId="70" applyFont="1" applyFill="1" applyBorder="1" applyAlignment="1">
      <alignment horizontal="center" vertical="center" wrapText="1"/>
      <protection/>
    </xf>
    <xf numFmtId="0" fontId="5" fillId="0" borderId="53" xfId="70" applyFont="1" applyFill="1" applyBorder="1" applyAlignment="1">
      <alignment horizontal="center" vertical="center" wrapText="1"/>
      <protection/>
    </xf>
    <xf numFmtId="0" fontId="5" fillId="0" borderId="52" xfId="70" applyFont="1" applyFill="1" applyBorder="1" applyAlignment="1">
      <alignment horizontal="center" vertical="center" wrapText="1"/>
      <protection/>
    </xf>
    <xf numFmtId="0" fontId="4" fillId="0" borderId="68" xfId="70" applyFont="1" applyFill="1" applyBorder="1" applyAlignment="1">
      <alignment horizontal="center" vertical="center" wrapText="1"/>
      <protection/>
    </xf>
    <xf numFmtId="0" fontId="4" fillId="0" borderId="69" xfId="70" applyFont="1" applyFill="1" applyBorder="1" applyAlignment="1">
      <alignment horizontal="center" vertical="center" wrapText="1"/>
      <protection/>
    </xf>
    <xf numFmtId="0" fontId="4" fillId="12" borderId="70" xfId="70" applyFont="1" applyFill="1" applyBorder="1" applyAlignment="1">
      <alignment horizontal="center" vertical="center" wrapText="1"/>
      <protection/>
    </xf>
    <xf numFmtId="0" fontId="4" fillId="12" borderId="71" xfId="70" applyFont="1" applyFill="1" applyBorder="1" applyAlignment="1">
      <alignment horizontal="center" vertical="center" wrapText="1"/>
      <protection/>
    </xf>
    <xf numFmtId="0" fontId="4" fillId="0" borderId="72" xfId="70" applyFont="1" applyFill="1" applyBorder="1" applyAlignment="1">
      <alignment horizontal="center" vertical="center" wrapText="1"/>
      <protection/>
    </xf>
    <xf numFmtId="0" fontId="4" fillId="0" borderId="73" xfId="70" applyFont="1" applyFill="1" applyBorder="1" applyAlignment="1">
      <alignment horizontal="center" vertical="center" wrapText="1"/>
      <protection/>
    </xf>
    <xf numFmtId="0" fontId="5" fillId="12" borderId="5" xfId="70" applyFont="1" applyFill="1" applyBorder="1" applyAlignment="1">
      <alignment horizontal="center" vertical="center" wrapText="1"/>
      <protection/>
    </xf>
    <xf numFmtId="0" fontId="5" fillId="12" borderId="48" xfId="70" applyFont="1" applyFill="1" applyBorder="1" applyAlignment="1">
      <alignment horizontal="center" vertical="center" wrapText="1"/>
      <protection/>
    </xf>
    <xf numFmtId="0" fontId="4" fillId="0" borderId="74" xfId="70" applyFont="1" applyFill="1" applyBorder="1" applyAlignment="1">
      <alignment horizontal="center" vertical="center" wrapText="1"/>
      <protection/>
    </xf>
    <xf numFmtId="0" fontId="4" fillId="0" borderId="75" xfId="70" applyFont="1" applyFill="1" applyBorder="1" applyAlignment="1">
      <alignment horizontal="center" vertical="center" wrapText="1"/>
      <protection/>
    </xf>
    <xf numFmtId="0" fontId="4" fillId="0" borderId="76" xfId="70" applyFont="1" applyFill="1" applyBorder="1" applyAlignment="1">
      <alignment horizontal="center" vertical="center" wrapText="1"/>
      <protection/>
    </xf>
    <xf numFmtId="0" fontId="4" fillId="0" borderId="77" xfId="70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8" fillId="1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0" fillId="12" borderId="6" xfId="0" applyFont="1" applyFill="1" applyBorder="1" applyAlignment="1">
      <alignment horizontal="center" vertical="center"/>
    </xf>
    <xf numFmtId="0" fontId="7" fillId="12" borderId="34" xfId="0" applyFont="1" applyFill="1" applyBorder="1" applyAlignment="1">
      <alignment horizontal="center" vertical="center" wrapText="1"/>
    </xf>
    <xf numFmtId="0" fontId="7" fillId="12" borderId="33" xfId="0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12" borderId="21" xfId="0" applyFont="1" applyFill="1" applyBorder="1" applyAlignment="1">
      <alignment horizontal="center" vertical="center"/>
    </xf>
    <xf numFmtId="0" fontId="50" fillId="12" borderId="47" xfId="0" applyFont="1" applyFill="1" applyBorder="1" applyAlignment="1">
      <alignment horizontal="center" vertical="center"/>
    </xf>
    <xf numFmtId="0" fontId="50" fillId="12" borderId="9" xfId="0" applyFont="1" applyFill="1" applyBorder="1" applyAlignment="1">
      <alignment horizontal="center" vertical="center"/>
    </xf>
    <xf numFmtId="0" fontId="50" fillId="12" borderId="21" xfId="0" applyFont="1" applyFill="1" applyBorder="1" applyAlignment="1">
      <alignment horizontal="center" vertical="center" wrapText="1"/>
    </xf>
    <xf numFmtId="0" fontId="50" fillId="12" borderId="47" xfId="0" applyFont="1" applyFill="1" applyBorder="1" applyAlignment="1">
      <alignment horizontal="center" vertical="center" wrapText="1"/>
    </xf>
    <xf numFmtId="0" fontId="50" fillId="12" borderId="20" xfId="0" applyFont="1" applyFill="1" applyBorder="1" applyAlignment="1">
      <alignment horizontal="center" vertical="center" wrapText="1"/>
    </xf>
    <xf numFmtId="0" fontId="50" fillId="12" borderId="6" xfId="0" applyFont="1" applyFill="1" applyBorder="1" applyAlignment="1">
      <alignment horizontal="center" vertical="center" wrapText="1"/>
    </xf>
    <xf numFmtId="0" fontId="50" fillId="12" borderId="50" xfId="0" applyFont="1" applyFill="1" applyBorder="1" applyAlignment="1">
      <alignment horizontal="center" vertical="center" wrapText="1"/>
    </xf>
    <xf numFmtId="0" fontId="50" fillId="12" borderId="33" xfId="0" applyFont="1" applyFill="1" applyBorder="1" applyAlignment="1">
      <alignment horizontal="center" vertical="center" wrapText="1"/>
    </xf>
    <xf numFmtId="0" fontId="50" fillId="12" borderId="34" xfId="0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/>
    </xf>
    <xf numFmtId="0" fontId="7" fillId="12" borderId="50" xfId="0" applyFont="1" applyFill="1" applyBorder="1" applyAlignment="1">
      <alignment horizontal="center" vertical="center" wrapText="1"/>
    </xf>
    <xf numFmtId="0" fontId="50" fillId="12" borderId="34" xfId="0" applyFont="1" applyFill="1" applyBorder="1" applyAlignment="1">
      <alignment horizontal="center" vertical="center"/>
    </xf>
    <xf numFmtId="0" fontId="50" fillId="12" borderId="33" xfId="0" applyFont="1" applyFill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horizontal="left" vertical="center" wrapText="1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50" fillId="12" borderId="6" xfId="0" applyFont="1" applyFill="1" applyBorder="1" applyAlignment="1" applyProtection="1">
      <alignment horizontal="center" vertical="center"/>
      <protection/>
    </xf>
    <xf numFmtId="0" fontId="7" fillId="12" borderId="34" xfId="0" applyFont="1" applyFill="1" applyBorder="1" applyAlignment="1" applyProtection="1">
      <alignment horizontal="center" vertical="center" wrapText="1"/>
      <protection/>
    </xf>
    <xf numFmtId="0" fontId="7" fillId="12" borderId="33" xfId="0" applyFont="1" applyFill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0" fillId="12" borderId="34" xfId="0" applyFont="1" applyFill="1" applyBorder="1" applyAlignment="1" applyProtection="1">
      <alignment horizontal="center" vertical="center"/>
      <protection/>
    </xf>
    <xf numFmtId="0" fontId="50" fillId="12" borderId="33" xfId="0" applyFont="1" applyFill="1" applyBorder="1" applyAlignment="1" applyProtection="1">
      <alignment horizontal="center" vertical="center"/>
      <protection/>
    </xf>
    <xf numFmtId="0" fontId="50" fillId="12" borderId="6" xfId="0" applyFont="1" applyFill="1" applyBorder="1" applyAlignment="1" applyProtection="1">
      <alignment horizontal="center" vertical="center" wrapText="1"/>
      <protection/>
    </xf>
    <xf numFmtId="0" fontId="7" fillId="12" borderId="50" xfId="0" applyFont="1" applyFill="1" applyBorder="1" applyAlignment="1" applyProtection="1">
      <alignment horizontal="center" vertical="center" wrapText="1"/>
      <protection/>
    </xf>
    <xf numFmtId="0" fontId="79" fillId="0" borderId="0" xfId="65" applyFont="1" applyAlignment="1">
      <alignment horizontal="right" vertical="center"/>
      <protection/>
    </xf>
    <xf numFmtId="0" fontId="79" fillId="0" borderId="0" xfId="65" applyFont="1" applyAlignment="1">
      <alignment horizontal="center" vertical="center"/>
      <protection/>
    </xf>
    <xf numFmtId="0" fontId="78" fillId="0" borderId="6" xfId="65" applyFont="1" applyBorder="1" applyAlignment="1">
      <alignment horizontal="center" vertical="center" wrapText="1"/>
      <protection/>
    </xf>
    <xf numFmtId="0" fontId="80" fillId="0" borderId="0" xfId="65" applyFont="1" applyAlignment="1">
      <alignment horizontal="right" vertical="center"/>
      <protection/>
    </xf>
    <xf numFmtId="0" fontId="81" fillId="0" borderId="0" xfId="65" applyFont="1" applyAlignment="1">
      <alignment horizontal="center" vertical="center"/>
      <protection/>
    </xf>
    <xf numFmtId="0" fontId="82" fillId="0" borderId="6" xfId="65" applyFont="1" applyBorder="1" applyAlignment="1">
      <alignment vertical="center" wrapText="1"/>
      <protection/>
    </xf>
    <xf numFmtId="0" fontId="83" fillId="0" borderId="6" xfId="65" applyFont="1" applyBorder="1" applyAlignment="1">
      <alignment vertical="center"/>
      <protection/>
    </xf>
    <xf numFmtId="0" fontId="81" fillId="0" borderId="0" xfId="65" applyFont="1" applyAlignment="1">
      <alignment horizontal="right" vertical="center"/>
      <protection/>
    </xf>
    <xf numFmtId="0" fontId="82" fillId="0" borderId="6" xfId="65" applyFont="1" applyBorder="1" applyAlignment="1">
      <alignment horizontal="center" vertical="center" wrapText="1"/>
      <protection/>
    </xf>
    <xf numFmtId="0" fontId="83" fillId="0" borderId="6" xfId="65" applyFont="1" applyBorder="1" applyAlignment="1">
      <alignment vertical="center" wrapText="1"/>
      <protection/>
    </xf>
    <xf numFmtId="0" fontId="81" fillId="14" borderId="13" xfId="65" applyFont="1" applyFill="1" applyBorder="1" applyAlignment="1">
      <alignment horizontal="center" vertical="center" wrapText="1"/>
      <protection/>
    </xf>
    <xf numFmtId="0" fontId="81" fillId="14" borderId="32" xfId="65" applyFont="1" applyFill="1" applyBorder="1" applyAlignment="1">
      <alignment horizontal="center" vertical="center" wrapText="1"/>
      <protection/>
    </xf>
    <xf numFmtId="0" fontId="81" fillId="14" borderId="14" xfId="65" applyFont="1" applyFill="1" applyBorder="1" applyAlignment="1">
      <alignment horizontal="center" vertical="center" wrapText="1"/>
      <protection/>
    </xf>
    <xf numFmtId="0" fontId="81" fillId="0" borderId="32" xfId="65" applyFont="1" applyBorder="1" applyAlignment="1">
      <alignment vertical="center" wrapText="1"/>
      <protection/>
    </xf>
    <xf numFmtId="0" fontId="81" fillId="14" borderId="32" xfId="65" applyFont="1" applyFill="1" applyBorder="1" applyAlignment="1">
      <alignment vertical="center" wrapText="1"/>
      <protection/>
    </xf>
    <xf numFmtId="0" fontId="81" fillId="14" borderId="14" xfId="65" applyFont="1" applyFill="1" applyBorder="1" applyAlignment="1">
      <alignment vertical="center" wrapText="1"/>
      <protection/>
    </xf>
    <xf numFmtId="0" fontId="86" fillId="14" borderId="6" xfId="65" applyFont="1" applyFill="1" applyBorder="1" applyAlignment="1">
      <alignment horizontal="center" vertical="center" wrapText="1"/>
      <protection/>
    </xf>
    <xf numFmtId="0" fontId="86" fillId="14" borderId="35" xfId="65" applyFont="1" applyFill="1" applyBorder="1" applyAlignment="1">
      <alignment horizontal="center" vertical="center" wrapText="1"/>
      <protection/>
    </xf>
    <xf numFmtId="0" fontId="86" fillId="14" borderId="40" xfId="65" applyFont="1" applyFill="1" applyBorder="1" applyAlignment="1">
      <alignment horizontal="center" vertical="center" wrapText="1"/>
      <protection/>
    </xf>
    <xf numFmtId="0" fontId="81" fillId="14" borderId="28" xfId="65" applyFont="1" applyFill="1" applyBorder="1" applyAlignment="1">
      <alignment vertical="center" wrapText="1"/>
      <protection/>
    </xf>
    <xf numFmtId="0" fontId="81" fillId="14" borderId="79" xfId="65" applyFont="1" applyFill="1" applyBorder="1" applyAlignment="1">
      <alignment vertical="center" wrapText="1"/>
      <protection/>
    </xf>
    <xf numFmtId="0" fontId="81" fillId="14" borderId="47" xfId="65" applyFont="1" applyFill="1" applyBorder="1" applyAlignment="1">
      <alignment vertical="center" wrapText="1"/>
      <protection/>
    </xf>
    <xf numFmtId="0" fontId="86" fillId="14" borderId="27" xfId="65" applyFont="1" applyFill="1" applyBorder="1" applyAlignment="1">
      <alignment horizontal="center" vertical="center" wrapText="1"/>
      <protection/>
    </xf>
    <xf numFmtId="0" fontId="86" fillId="14" borderId="31" xfId="65" applyFont="1" applyFill="1" applyBorder="1" applyAlignment="1">
      <alignment horizontal="center" vertical="center" wrapText="1"/>
      <protection/>
    </xf>
    <xf numFmtId="0" fontId="86" fillId="14" borderId="36" xfId="65" applyFont="1" applyFill="1" applyBorder="1" applyAlignment="1">
      <alignment horizontal="center" vertical="center" wrapText="1"/>
      <protection/>
    </xf>
    <xf numFmtId="0" fontId="86" fillId="14" borderId="28" xfId="65" applyFont="1" applyFill="1" applyBorder="1" applyAlignment="1">
      <alignment horizontal="center" vertical="center" wrapText="1"/>
      <protection/>
    </xf>
    <xf numFmtId="0" fontId="86" fillId="14" borderId="32" xfId="65" applyFont="1" applyFill="1" applyBorder="1" applyAlignment="1">
      <alignment horizontal="center" vertical="center" wrapText="1"/>
      <protection/>
    </xf>
    <xf numFmtId="0" fontId="86" fillId="14" borderId="12" xfId="65" applyFont="1" applyFill="1" applyBorder="1" applyAlignment="1">
      <alignment horizontal="center" vertical="center" wrapText="1"/>
      <protection/>
    </xf>
    <xf numFmtId="0" fontId="86" fillId="14" borderId="29" xfId="65" applyFont="1" applyFill="1" applyBorder="1" applyAlignment="1">
      <alignment horizontal="center" vertical="center" wrapText="1"/>
      <protection/>
    </xf>
    <xf numFmtId="0" fontId="86" fillId="14" borderId="30" xfId="65" applyFont="1" applyFill="1" applyBorder="1" applyAlignment="1">
      <alignment horizontal="center" vertical="center" wrapText="1"/>
      <protection/>
    </xf>
    <xf numFmtId="0" fontId="86" fillId="14" borderId="8" xfId="65" applyFont="1" applyFill="1" applyBorder="1" applyAlignment="1">
      <alignment horizontal="center" vertical="center" wrapText="1"/>
      <protection/>
    </xf>
    <xf numFmtId="0" fontId="86" fillId="14" borderId="42" xfId="65" applyFont="1" applyFill="1" applyBorder="1" applyAlignment="1">
      <alignment horizontal="center" vertical="center" wrapText="1"/>
      <protection/>
    </xf>
    <xf numFmtId="0" fontId="86" fillId="14" borderId="41" xfId="65" applyFont="1" applyFill="1" applyBorder="1" applyAlignment="1">
      <alignment horizontal="center" vertical="center" wrapText="1"/>
      <protection/>
    </xf>
    <xf numFmtId="0" fontId="86" fillId="14" borderId="33" xfId="65" applyFont="1" applyFill="1" applyBorder="1" applyAlignment="1">
      <alignment horizontal="center" vertical="center" wrapText="1"/>
      <protection/>
    </xf>
    <xf numFmtId="0" fontId="86" fillId="14" borderId="37" xfId="65" applyFont="1" applyFill="1" applyBorder="1" applyAlignment="1">
      <alignment horizontal="center" vertical="center" wrapText="1"/>
      <protection/>
    </xf>
    <xf numFmtId="0" fontId="86" fillId="14" borderId="34" xfId="65" applyFont="1" applyFill="1" applyBorder="1" applyAlignment="1">
      <alignment horizontal="center" vertical="center" wrapText="1"/>
      <protection/>
    </xf>
    <xf numFmtId="0" fontId="86" fillId="14" borderId="38" xfId="65" applyFont="1" applyFill="1" applyBorder="1" applyAlignment="1">
      <alignment horizontal="center" vertical="center" wrapText="1"/>
      <protection/>
    </xf>
    <xf numFmtId="0" fontId="86" fillId="14" borderId="17" xfId="65" applyFont="1" applyFill="1" applyBorder="1" applyAlignment="1">
      <alignment horizontal="center" vertical="center" wrapText="1"/>
      <protection/>
    </xf>
    <xf numFmtId="0" fontId="86" fillId="14" borderId="39" xfId="65" applyFont="1" applyFill="1" applyBorder="1" applyAlignment="1">
      <alignment horizontal="center" vertical="center" wrapText="1"/>
      <protection/>
    </xf>
    <xf numFmtId="173" fontId="77" fillId="0" borderId="6" xfId="82" applyNumberFormat="1" applyFont="1" applyBorder="1" applyAlignment="1">
      <alignment horizontal="center" vertical="center" wrapText="1"/>
    </xf>
    <xf numFmtId="0" fontId="77" fillId="0" borderId="21" xfId="65" applyFont="1" applyBorder="1" applyAlignment="1">
      <alignment horizontal="center" vertical="center" wrapText="1"/>
      <protection/>
    </xf>
    <xf numFmtId="0" fontId="77" fillId="0" borderId="9" xfId="65" applyFont="1" applyBorder="1" applyAlignment="1">
      <alignment horizontal="center" vertical="center" wrapText="1"/>
      <protection/>
    </xf>
    <xf numFmtId="0" fontId="77" fillId="0" borderId="0" xfId="65" applyFont="1" applyAlignment="1">
      <alignment horizontal="center" vertical="center"/>
      <protection/>
    </xf>
    <xf numFmtId="0" fontId="77" fillId="0" borderId="6" xfId="65" applyFont="1" applyBorder="1" applyAlignment="1">
      <alignment horizontal="center" vertical="center" wrapText="1"/>
      <protection/>
    </xf>
    <xf numFmtId="0" fontId="80" fillId="0" borderId="0" xfId="65" applyFont="1" applyAlignment="1">
      <alignment horizontal="right" vertical="center" wrapText="1"/>
      <protection/>
    </xf>
    <xf numFmtId="0" fontId="94" fillId="0" borderId="0" xfId="65" applyFont="1" applyAlignment="1">
      <alignment horizontal="center" vertical="center" wrapText="1"/>
      <protection/>
    </xf>
    <xf numFmtId="0" fontId="94" fillId="0" borderId="0" xfId="65" applyFont="1" applyAlignment="1">
      <alignment horizontal="center" vertical="center"/>
      <protection/>
    </xf>
  </cellXfs>
  <cellStyles count="74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Price_Body" xfId="40"/>
    <cellStyle name="Title 4" xfId="41"/>
    <cellStyle name="Беззащитный" xfId="42"/>
    <cellStyle name="Ввод " xfId="43"/>
    <cellStyle name="Ввод  2" xfId="44"/>
    <cellStyle name="Гиперссылка 2 2" xfId="45"/>
    <cellStyle name="Гиперссылка 4" xfId="46"/>
    <cellStyle name="Currency" xfId="47"/>
    <cellStyle name="Currency [0]" xfId="48"/>
    <cellStyle name="Денежный_ПЛАН работ" xfId="49"/>
    <cellStyle name="Заголовок" xfId="50"/>
    <cellStyle name="ЗаголовокСтолбца" xfId="51"/>
    <cellStyle name="Защитный" xfId="52"/>
    <cellStyle name="Значение" xfId="53"/>
    <cellStyle name="Мой заголовок" xfId="54"/>
    <cellStyle name="Мой заголовок листа" xfId="55"/>
    <cellStyle name="Мои наименования показателей" xfId="56"/>
    <cellStyle name="Обычный 10 2" xfId="57"/>
    <cellStyle name="Обычный 14" xfId="58"/>
    <cellStyle name="Обычный 2" xfId="59"/>
    <cellStyle name="Обычный 2 2" xfId="60"/>
    <cellStyle name="Обычный 2 3" xfId="61"/>
    <cellStyle name="Обычный 2 6" xfId="62"/>
    <cellStyle name="Обычный 3" xfId="63"/>
    <cellStyle name="Обычный 3 3" xfId="64"/>
    <cellStyle name="Обычный 4" xfId="65"/>
    <cellStyle name="Обычный 4 2" xfId="66"/>
    <cellStyle name="Обычный 4 3" xfId="67"/>
    <cellStyle name="Обычный 5" xfId="68"/>
    <cellStyle name="Обычный_Анализ факта" xfId="69"/>
    <cellStyle name="Обычный_ПЛАН работ" xfId="70"/>
    <cellStyle name="Обычный_Таблицы к новому перечню" xfId="71"/>
    <cellStyle name="Примечание" xfId="72"/>
    <cellStyle name="Примечание 2" xfId="73"/>
    <cellStyle name="Percent" xfId="74"/>
    <cellStyle name="Стиль 1" xfId="75"/>
    <cellStyle name="Текстовый" xfId="76"/>
    <cellStyle name="Тысячи [0]_3Com" xfId="77"/>
    <cellStyle name="Тысячи_3Com" xfId="78"/>
    <cellStyle name="Comma" xfId="79"/>
    <cellStyle name="Comma [0]" xfId="80"/>
    <cellStyle name="Финансовый 2" xfId="81"/>
    <cellStyle name="Финансовый 3" xfId="82"/>
    <cellStyle name="Финансовый 4" xfId="83"/>
    <cellStyle name="Финансовый 6" xfId="84"/>
    <cellStyle name="Формула" xfId="85"/>
    <cellStyle name="ФормулаВБ" xfId="86"/>
    <cellStyle name="ФормулаНаКонтроль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7"/>
  <sheetViews>
    <sheetView zoomScale="80" zoomScaleNormal="80" zoomScaleSheetLayoutView="80" zoomScalePageLayoutView="0" workbookViewId="0" topLeftCell="A1">
      <pane xSplit="3" ySplit="9" topLeftCell="D113" activePane="bottomRight" state="frozen"/>
      <selection pane="topLeft" activeCell="A4" sqref="A4"/>
      <selection pane="topRight" activeCell="D4" sqref="D4"/>
      <selection pane="bottomLeft" activeCell="A8" sqref="A8"/>
      <selection pane="bottomRight" activeCell="W117" sqref="W117"/>
    </sheetView>
  </sheetViews>
  <sheetFormatPr defaultColWidth="9.125" defaultRowHeight="12.75" outlineLevelCol="1"/>
  <cols>
    <col min="1" max="1" width="7.00390625" style="511" customWidth="1"/>
    <col min="2" max="2" width="53.125" style="1" customWidth="1"/>
    <col min="3" max="3" width="12.875" style="1" customWidth="1"/>
    <col min="4" max="4" width="13.875" style="512" customWidth="1"/>
    <col min="5" max="5" width="8.50390625" style="1" hidden="1" customWidth="1"/>
    <col min="6" max="6" width="12.125" style="515" customWidth="1"/>
    <col min="7" max="7" width="8.50390625" style="1" hidden="1" customWidth="1"/>
    <col min="8" max="8" width="11.125" style="512" customWidth="1"/>
    <col min="9" max="9" width="8.50390625" style="1" hidden="1" customWidth="1"/>
    <col min="10" max="10" width="10.00390625" style="1" customWidth="1"/>
    <col min="11" max="11" width="8.50390625" style="1" hidden="1" customWidth="1"/>
    <col min="12" max="12" width="9.00390625" style="512" customWidth="1"/>
    <col min="13" max="13" width="8.50390625" style="1" hidden="1" customWidth="1"/>
    <col min="14" max="14" width="13.625" style="1" customWidth="1"/>
    <col min="15" max="15" width="8.50390625" style="1" hidden="1" customWidth="1"/>
    <col min="16" max="16" width="11.00390625" style="1" customWidth="1" outlineLevel="1"/>
    <col min="17" max="17" width="8.50390625" style="1" hidden="1" customWidth="1" outlineLevel="1"/>
    <col min="18" max="18" width="11.00390625" style="1" customWidth="1" outlineLevel="1"/>
    <col min="19" max="19" width="8.50390625" style="1" hidden="1" customWidth="1" outlineLevel="1"/>
    <col min="20" max="20" width="11.50390625" style="1" customWidth="1" collapsed="1"/>
    <col min="21" max="21" width="8.50390625" style="1" hidden="1" customWidth="1"/>
    <col min="22" max="22" width="9.375" style="1" customWidth="1"/>
    <col min="23" max="23" width="13.625" style="1" customWidth="1"/>
    <col min="24" max="24" width="9.125" style="1" hidden="1" customWidth="1"/>
    <col min="25" max="25" width="11.00390625" style="1" customWidth="1"/>
    <col min="26" max="26" width="0" style="1" hidden="1" customWidth="1"/>
    <col min="27" max="27" width="11.00390625" style="1" customWidth="1"/>
    <col min="28" max="28" width="0" style="1" hidden="1" customWidth="1"/>
    <col min="29" max="29" width="11.50390625" style="1" customWidth="1"/>
    <col min="30" max="30" width="0" style="1" hidden="1" customWidth="1"/>
    <col min="31" max="31" width="9.375" style="1" customWidth="1"/>
    <col min="32" max="32" width="13.625" style="1" customWidth="1"/>
    <col min="33" max="33" width="9.125" style="1" hidden="1" customWidth="1"/>
    <col min="34" max="34" width="11.00390625" style="1" customWidth="1"/>
    <col min="35" max="35" width="0" style="237" hidden="1" customWidth="1"/>
    <col min="36" max="36" width="11.00390625" style="237" customWidth="1"/>
    <col min="37" max="37" width="0" style="237" hidden="1" customWidth="1"/>
    <col min="38" max="38" width="11.50390625" style="1" customWidth="1"/>
    <col min="39" max="39" width="0" style="1" hidden="1" customWidth="1"/>
    <col min="40" max="40" width="9.375" style="1" customWidth="1"/>
    <col min="41" max="16384" width="9.125" style="1" customWidth="1"/>
  </cols>
  <sheetData>
    <row r="1" spans="1:43" ht="15">
      <c r="A1" s="733" t="s">
        <v>90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  <c r="AB1" s="733"/>
      <c r="AC1" s="733"/>
      <c r="AD1" s="733"/>
      <c r="AE1" s="733"/>
      <c r="AF1" s="733"/>
      <c r="AG1" s="733"/>
      <c r="AH1" s="733"/>
      <c r="AI1" s="733"/>
      <c r="AJ1" s="733"/>
      <c r="AK1" s="733"/>
      <c r="AL1" s="733"/>
      <c r="AM1" s="733"/>
      <c r="AN1" s="733"/>
      <c r="AO1" s="235"/>
      <c r="AP1" s="235"/>
      <c r="AQ1" s="235"/>
    </row>
    <row r="2" spans="1:43" ht="15">
      <c r="A2" s="732" t="s">
        <v>560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732"/>
      <c r="AD2" s="732"/>
      <c r="AE2" s="732"/>
      <c r="AF2" s="732"/>
      <c r="AG2" s="732"/>
      <c r="AH2" s="732"/>
      <c r="AI2" s="732"/>
      <c r="AJ2" s="732"/>
      <c r="AK2" s="732"/>
      <c r="AL2" s="732"/>
      <c r="AM2" s="732"/>
      <c r="AN2" s="732"/>
      <c r="AO2" s="236"/>
      <c r="AP2" s="236"/>
      <c r="AQ2" s="236"/>
    </row>
    <row r="3" spans="1:43" ht="15">
      <c r="A3" s="735" t="s">
        <v>561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5"/>
      <c r="T3" s="735"/>
      <c r="U3" s="735"/>
      <c r="V3" s="735"/>
      <c r="W3" s="735"/>
      <c r="X3" s="735"/>
      <c r="Y3" s="735"/>
      <c r="Z3" s="735"/>
      <c r="AA3" s="735"/>
      <c r="AB3" s="735"/>
      <c r="AC3" s="735"/>
      <c r="AD3" s="735"/>
      <c r="AE3" s="735"/>
      <c r="AF3" s="735"/>
      <c r="AG3" s="735"/>
      <c r="AH3" s="735"/>
      <c r="AI3" s="735"/>
      <c r="AJ3" s="735"/>
      <c r="AK3" s="735"/>
      <c r="AL3" s="735"/>
      <c r="AM3" s="735"/>
      <c r="AN3" s="735"/>
      <c r="AO3" s="235"/>
      <c r="AP3" s="235"/>
      <c r="AQ3" s="235"/>
    </row>
    <row r="4" spans="1:43" ht="15.75" customHeight="1">
      <c r="A4" s="734" t="s">
        <v>597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4"/>
      <c r="AB4" s="734"/>
      <c r="AC4" s="734"/>
      <c r="AD4" s="734"/>
      <c r="AE4" s="734"/>
      <c r="AF4" s="734"/>
      <c r="AG4" s="734"/>
      <c r="AH4" s="734"/>
      <c r="AI4" s="734"/>
      <c r="AJ4" s="734"/>
      <c r="AK4" s="734"/>
      <c r="AL4" s="734"/>
      <c r="AM4" s="734"/>
      <c r="AN4" s="734"/>
      <c r="AO4" s="3"/>
      <c r="AP4" s="3"/>
      <c r="AQ4" s="3"/>
    </row>
    <row r="5" spans="1:43" ht="15">
      <c r="A5" s="735"/>
      <c r="B5" s="735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5"/>
      <c r="R5" s="735"/>
      <c r="S5" s="735"/>
      <c r="T5" s="735"/>
      <c r="U5" s="735"/>
      <c r="V5" s="735"/>
      <c r="W5" s="735"/>
      <c r="X5" s="735"/>
      <c r="Y5" s="735"/>
      <c r="Z5" s="735"/>
      <c r="AA5" s="735"/>
      <c r="AB5" s="735"/>
      <c r="AC5" s="735"/>
      <c r="AD5" s="735"/>
      <c r="AE5" s="735"/>
      <c r="AF5" s="735"/>
      <c r="AG5" s="735"/>
      <c r="AH5" s="735"/>
      <c r="AI5" s="735"/>
      <c r="AJ5" s="735"/>
      <c r="AK5" s="735"/>
      <c r="AL5" s="735"/>
      <c r="AM5" s="735"/>
      <c r="AN5" s="735"/>
      <c r="AO5" s="235"/>
      <c r="AP5" s="235"/>
      <c r="AQ5" s="235"/>
    </row>
    <row r="6" spans="1:43" ht="15.75" thickBot="1">
      <c r="A6" s="714"/>
      <c r="B6" s="714"/>
      <c r="C6" s="714"/>
      <c r="D6" s="714"/>
      <c r="E6" s="714"/>
      <c r="F6" s="714"/>
      <c r="G6" s="714"/>
      <c r="H6" s="714"/>
      <c r="I6" s="714"/>
      <c r="J6" s="714"/>
      <c r="K6" s="714"/>
      <c r="L6" s="714"/>
      <c r="M6" s="714"/>
      <c r="N6" s="714"/>
      <c r="O6" s="714"/>
      <c r="P6" s="714"/>
      <c r="Q6" s="714"/>
      <c r="R6" s="714"/>
      <c r="S6" s="714"/>
      <c r="T6" s="714"/>
      <c r="U6" s="714"/>
      <c r="V6" s="714"/>
      <c r="W6" s="520"/>
      <c r="X6" s="520"/>
      <c r="Y6" s="520"/>
      <c r="Z6" s="520"/>
      <c r="AA6" s="520"/>
      <c r="AB6" s="520"/>
      <c r="AC6" s="520"/>
      <c r="AD6" s="520"/>
      <c r="AE6" s="520"/>
      <c r="AF6" s="520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</row>
    <row r="7" spans="1:40" ht="45" customHeight="1" thickBot="1">
      <c r="A7" s="698" t="s">
        <v>85</v>
      </c>
      <c r="B7" s="700" t="s">
        <v>0</v>
      </c>
      <c r="C7" s="700" t="s">
        <v>1</v>
      </c>
      <c r="D7" s="708" t="s">
        <v>478</v>
      </c>
      <c r="E7" s="709"/>
      <c r="F7" s="715" t="s">
        <v>452</v>
      </c>
      <c r="G7" s="716"/>
      <c r="H7" s="716"/>
      <c r="I7" s="716"/>
      <c r="J7" s="716"/>
      <c r="K7" s="716"/>
      <c r="L7" s="716"/>
      <c r="M7" s="717"/>
      <c r="N7" s="715" t="s">
        <v>458</v>
      </c>
      <c r="O7" s="716"/>
      <c r="P7" s="716"/>
      <c r="Q7" s="716"/>
      <c r="R7" s="716"/>
      <c r="S7" s="716"/>
      <c r="T7" s="716"/>
      <c r="U7" s="716"/>
      <c r="V7" s="716"/>
      <c r="W7" s="716"/>
      <c r="X7" s="716"/>
      <c r="Y7" s="716"/>
      <c r="Z7" s="716"/>
      <c r="AA7" s="716"/>
      <c r="AB7" s="716"/>
      <c r="AC7" s="716"/>
      <c r="AD7" s="716"/>
      <c r="AE7" s="716"/>
      <c r="AF7" s="716"/>
      <c r="AG7" s="716"/>
      <c r="AH7" s="716"/>
      <c r="AI7" s="716"/>
      <c r="AJ7" s="716"/>
      <c r="AK7" s="716"/>
      <c r="AL7" s="716"/>
      <c r="AM7" s="716"/>
      <c r="AN7" s="717"/>
    </row>
    <row r="8" spans="1:40" ht="25.5" customHeight="1">
      <c r="A8" s="699"/>
      <c r="B8" s="701"/>
      <c r="C8" s="701"/>
      <c r="D8" s="710" t="s">
        <v>126</v>
      </c>
      <c r="E8" s="712" t="s">
        <v>2</v>
      </c>
      <c r="F8" s="726" t="s">
        <v>459</v>
      </c>
      <c r="G8" s="728" t="s">
        <v>2</v>
      </c>
      <c r="H8" s="722" t="s">
        <v>132</v>
      </c>
      <c r="I8" s="728" t="s">
        <v>2</v>
      </c>
      <c r="J8" s="722" t="s">
        <v>91</v>
      </c>
      <c r="K8" s="728" t="s">
        <v>2</v>
      </c>
      <c r="L8" s="722" t="s">
        <v>123</v>
      </c>
      <c r="M8" s="730" t="s">
        <v>2</v>
      </c>
      <c r="N8" s="710" t="s">
        <v>460</v>
      </c>
      <c r="O8" s="720" t="s">
        <v>2</v>
      </c>
      <c r="P8" s="722" t="s">
        <v>38</v>
      </c>
      <c r="Q8" s="720" t="s">
        <v>2</v>
      </c>
      <c r="R8" s="722" t="s">
        <v>91</v>
      </c>
      <c r="S8" s="720" t="s">
        <v>2</v>
      </c>
      <c r="T8" s="722" t="s">
        <v>125</v>
      </c>
      <c r="U8" s="724" t="s">
        <v>2</v>
      </c>
      <c r="V8" s="718" t="s">
        <v>467</v>
      </c>
      <c r="W8" s="710" t="s">
        <v>479</v>
      </c>
      <c r="X8" s="720" t="s">
        <v>2</v>
      </c>
      <c r="Y8" s="722" t="s">
        <v>38</v>
      </c>
      <c r="Z8" s="720" t="s">
        <v>2</v>
      </c>
      <c r="AA8" s="722" t="s">
        <v>91</v>
      </c>
      <c r="AB8" s="720" t="s">
        <v>2</v>
      </c>
      <c r="AC8" s="722" t="s">
        <v>125</v>
      </c>
      <c r="AD8" s="724" t="s">
        <v>2</v>
      </c>
      <c r="AE8" s="718" t="s">
        <v>467</v>
      </c>
      <c r="AF8" s="710" t="s">
        <v>480</v>
      </c>
      <c r="AG8" s="720" t="s">
        <v>2</v>
      </c>
      <c r="AH8" s="722" t="s">
        <v>38</v>
      </c>
      <c r="AI8" s="720" t="s">
        <v>2</v>
      </c>
      <c r="AJ8" s="722" t="s">
        <v>91</v>
      </c>
      <c r="AK8" s="720" t="s">
        <v>2</v>
      </c>
      <c r="AL8" s="722" t="s">
        <v>125</v>
      </c>
      <c r="AM8" s="724" t="s">
        <v>2</v>
      </c>
      <c r="AN8" s="718" t="s">
        <v>467</v>
      </c>
    </row>
    <row r="9" spans="1:40" ht="38.25" customHeight="1" thickBot="1">
      <c r="A9" s="699"/>
      <c r="B9" s="702"/>
      <c r="C9" s="702"/>
      <c r="D9" s="711"/>
      <c r="E9" s="713"/>
      <c r="F9" s="727"/>
      <c r="G9" s="729"/>
      <c r="H9" s="723"/>
      <c r="I9" s="729"/>
      <c r="J9" s="723"/>
      <c r="K9" s="729"/>
      <c r="L9" s="723"/>
      <c r="M9" s="731"/>
      <c r="N9" s="711"/>
      <c r="O9" s="721"/>
      <c r="P9" s="723"/>
      <c r="Q9" s="721"/>
      <c r="R9" s="723"/>
      <c r="S9" s="721"/>
      <c r="T9" s="723"/>
      <c r="U9" s="725"/>
      <c r="V9" s="719"/>
      <c r="W9" s="711"/>
      <c r="X9" s="721"/>
      <c r="Y9" s="723"/>
      <c r="Z9" s="721"/>
      <c r="AA9" s="723"/>
      <c r="AB9" s="721"/>
      <c r="AC9" s="723"/>
      <c r="AD9" s="725"/>
      <c r="AE9" s="719"/>
      <c r="AF9" s="711"/>
      <c r="AG9" s="721"/>
      <c r="AH9" s="723"/>
      <c r="AI9" s="721"/>
      <c r="AJ9" s="723"/>
      <c r="AK9" s="721"/>
      <c r="AL9" s="723"/>
      <c r="AM9" s="725"/>
      <c r="AN9" s="719"/>
    </row>
    <row r="10" spans="1:40" s="242" customFormat="1" ht="14.25" thickBot="1">
      <c r="A10" s="238" t="s">
        <v>82</v>
      </c>
      <c r="B10" s="21" t="s">
        <v>83</v>
      </c>
      <c r="C10" s="21" t="s">
        <v>84</v>
      </c>
      <c r="D10" s="233">
        <v>1</v>
      </c>
      <c r="E10" s="239"/>
      <c r="F10" s="22">
        <v>2</v>
      </c>
      <c r="G10" s="240"/>
      <c r="H10" s="23">
        <v>3</v>
      </c>
      <c r="I10" s="240"/>
      <c r="J10" s="23">
        <v>4</v>
      </c>
      <c r="K10" s="240"/>
      <c r="L10" s="23">
        <v>5</v>
      </c>
      <c r="M10" s="240"/>
      <c r="N10" s="22">
        <v>6</v>
      </c>
      <c r="O10" s="240"/>
      <c r="P10" s="23">
        <v>7</v>
      </c>
      <c r="Q10" s="240"/>
      <c r="R10" s="23">
        <v>8</v>
      </c>
      <c r="S10" s="240"/>
      <c r="T10" s="23">
        <v>9</v>
      </c>
      <c r="U10" s="241"/>
      <c r="V10" s="25">
        <v>10</v>
      </c>
      <c r="W10" s="22">
        <v>11</v>
      </c>
      <c r="X10" s="240"/>
      <c r="Y10" s="23">
        <v>12</v>
      </c>
      <c r="Z10" s="240"/>
      <c r="AA10" s="23">
        <v>13</v>
      </c>
      <c r="AB10" s="240"/>
      <c r="AC10" s="23">
        <v>14</v>
      </c>
      <c r="AD10" s="241"/>
      <c r="AE10" s="25">
        <v>15</v>
      </c>
      <c r="AF10" s="22">
        <v>16</v>
      </c>
      <c r="AG10" s="240"/>
      <c r="AH10" s="23">
        <v>17</v>
      </c>
      <c r="AI10" s="240"/>
      <c r="AJ10" s="23">
        <v>18</v>
      </c>
      <c r="AK10" s="240"/>
      <c r="AL10" s="23">
        <v>19</v>
      </c>
      <c r="AM10" s="241"/>
      <c r="AN10" s="25">
        <v>20</v>
      </c>
    </row>
    <row r="11" spans="1:40" ht="13.5" customHeight="1">
      <c r="A11" s="11" t="s">
        <v>3</v>
      </c>
      <c r="B11" s="243" t="s">
        <v>35</v>
      </c>
      <c r="C11" s="244" t="s">
        <v>4</v>
      </c>
      <c r="D11" s="247"/>
      <c r="E11" s="248"/>
      <c r="F11" s="245"/>
      <c r="G11" s="246"/>
      <c r="H11" s="251"/>
      <c r="I11" s="246"/>
      <c r="J11" s="251"/>
      <c r="K11" s="246"/>
      <c r="L11" s="251"/>
      <c r="M11" s="246"/>
      <c r="N11" s="245"/>
      <c r="O11" s="246"/>
      <c r="P11" s="252"/>
      <c r="Q11" s="246"/>
      <c r="R11" s="252"/>
      <c r="S11" s="246"/>
      <c r="T11" s="252"/>
      <c r="U11" s="250"/>
      <c r="V11" s="27">
        <f aca="true" t="shared" si="0" ref="V11:V22">IF(ISERR(N11/F11*100),0,N11/F11*100)</f>
        <v>0</v>
      </c>
      <c r="W11" s="245"/>
      <c r="X11" s="246"/>
      <c r="Y11" s="252"/>
      <c r="Z11" s="246"/>
      <c r="AA11" s="252"/>
      <c r="AB11" s="246"/>
      <c r="AC11" s="252"/>
      <c r="AD11" s="250"/>
      <c r="AE11" s="27">
        <f aca="true" t="shared" si="1" ref="AE11:AE16">IF(ISERR(W11/N11*100),0,W11/N11*100)</f>
        <v>0</v>
      </c>
      <c r="AF11" s="245"/>
      <c r="AG11" s="246"/>
      <c r="AH11" s="252"/>
      <c r="AI11" s="246"/>
      <c r="AJ11" s="252"/>
      <c r="AK11" s="246"/>
      <c r="AL11" s="252"/>
      <c r="AM11" s="250"/>
      <c r="AN11" s="27">
        <f aca="true" t="shared" si="2" ref="AN11:AN16">IF(ISERR(AF11/W11*100),0,AF11/W11*100)</f>
        <v>0</v>
      </c>
    </row>
    <row r="12" spans="1:40" ht="12.75">
      <c r="A12" s="253" t="s">
        <v>5</v>
      </c>
      <c r="B12" s="254" t="s">
        <v>26</v>
      </c>
      <c r="C12" s="255" t="s">
        <v>4</v>
      </c>
      <c r="D12" s="258"/>
      <c r="E12" s="259">
        <f>IF(ISERR(D12/D11*100),0,D12/D11*100)</f>
        <v>0</v>
      </c>
      <c r="F12" s="256"/>
      <c r="G12" s="257">
        <f>IF(ISERR(F12/F11*100),0,F12/F11*100)</f>
        <v>0</v>
      </c>
      <c r="H12" s="262"/>
      <c r="I12" s="257">
        <f>IF(ISERR(H12/H11*100),0,H12/H11*100)</f>
        <v>0</v>
      </c>
      <c r="J12" s="262"/>
      <c r="K12" s="257">
        <f>IF(ISERR(J12/J11*100),0,J12/J11*100)</f>
        <v>0</v>
      </c>
      <c r="L12" s="262"/>
      <c r="M12" s="257">
        <f>IF(ISERR(L12/L11*100),0,L12/L11*100)</f>
        <v>0</v>
      </c>
      <c r="N12" s="256"/>
      <c r="O12" s="257">
        <f>IF(ISERR(N12/N11*100),0,N12/N11*100)</f>
        <v>0</v>
      </c>
      <c r="P12" s="263"/>
      <c r="Q12" s="257">
        <f>IF(ISERR(P12/P11*100),0,P12/P11*100)</f>
        <v>0</v>
      </c>
      <c r="R12" s="263"/>
      <c r="S12" s="257">
        <f>IF(ISERR(R12/R11*100),0,R12/R11*100)</f>
        <v>0</v>
      </c>
      <c r="T12" s="263"/>
      <c r="U12" s="261">
        <f>IF(ISERR(T12/T11*100),0,T12/T11*100)</f>
        <v>0</v>
      </c>
      <c r="V12" s="264">
        <f t="shared" si="0"/>
        <v>0</v>
      </c>
      <c r="W12" s="256"/>
      <c r="X12" s="257">
        <f>IF(ISERR(W12/W11*100),0,W12/W11*100)</f>
        <v>0</v>
      </c>
      <c r="Y12" s="252"/>
      <c r="Z12" s="257">
        <f>IF(ISERR(Y12/Y11*100),0,Y12/Y11*100)</f>
        <v>0</v>
      </c>
      <c r="AA12" s="252"/>
      <c r="AB12" s="257">
        <f>IF(ISERR(AA12/AA11*100),0,AA12/AA11*100)</f>
        <v>0</v>
      </c>
      <c r="AC12" s="252"/>
      <c r="AD12" s="261">
        <f>IF(ISERR(AC12/AC11*100),0,AC12/AC11*100)</f>
        <v>0</v>
      </c>
      <c r="AE12" s="264">
        <f t="shared" si="1"/>
        <v>0</v>
      </c>
      <c r="AF12" s="256"/>
      <c r="AG12" s="257">
        <f>IF(ISERR(AF12/AF11*100),0,AF12/AF11*100)</f>
        <v>0</v>
      </c>
      <c r="AH12" s="252"/>
      <c r="AI12" s="257">
        <f>IF(ISERR(AH12/AH11*100),0,AH12/AH11*100)</f>
        <v>0</v>
      </c>
      <c r="AJ12" s="252"/>
      <c r="AK12" s="257">
        <f>IF(ISERR(AJ12/AJ11*100),0,AJ12/AJ11*100)</f>
        <v>0</v>
      </c>
      <c r="AL12" s="252"/>
      <c r="AM12" s="261">
        <f>IF(ISERR(AL12/AL11*100),0,AL12/AL11*100)</f>
        <v>0</v>
      </c>
      <c r="AN12" s="264">
        <f t="shared" si="2"/>
        <v>0</v>
      </c>
    </row>
    <row r="13" spans="1:40" ht="12.75">
      <c r="A13" s="253" t="s">
        <v>75</v>
      </c>
      <c r="B13" s="254" t="s">
        <v>47</v>
      </c>
      <c r="C13" s="255" t="s">
        <v>4</v>
      </c>
      <c r="D13" s="265">
        <v>16695.1</v>
      </c>
      <c r="E13" s="259"/>
      <c r="F13" s="256">
        <v>16274.4</v>
      </c>
      <c r="G13" s="257"/>
      <c r="H13" s="266"/>
      <c r="I13" s="257"/>
      <c r="J13" s="266"/>
      <c r="K13" s="257"/>
      <c r="L13" s="266"/>
      <c r="M13" s="257"/>
      <c r="N13" s="263">
        <v>16274.4</v>
      </c>
      <c r="O13" s="257"/>
      <c r="P13" s="263">
        <v>16274.4</v>
      </c>
      <c r="Q13" s="257"/>
      <c r="R13" s="263"/>
      <c r="S13" s="257"/>
      <c r="T13" s="263"/>
      <c r="U13" s="261"/>
      <c r="V13" s="264">
        <f t="shared" si="0"/>
        <v>100</v>
      </c>
      <c r="W13" s="263">
        <v>16274.4</v>
      </c>
      <c r="X13" s="257"/>
      <c r="Y13" s="263">
        <v>16274.4</v>
      </c>
      <c r="Z13" s="257"/>
      <c r="AA13" s="252"/>
      <c r="AB13" s="257"/>
      <c r="AC13" s="252"/>
      <c r="AD13" s="261"/>
      <c r="AE13" s="264">
        <f t="shared" si="1"/>
        <v>100</v>
      </c>
      <c r="AF13" s="256"/>
      <c r="AG13" s="257"/>
      <c r="AH13" s="263"/>
      <c r="AI13" s="257"/>
      <c r="AJ13" s="252"/>
      <c r="AK13" s="257"/>
      <c r="AL13" s="252"/>
      <c r="AM13" s="261"/>
      <c r="AN13" s="264">
        <f t="shared" si="2"/>
        <v>0</v>
      </c>
    </row>
    <row r="14" spans="1:40" ht="13.5" customHeight="1">
      <c r="A14" s="253" t="s">
        <v>14</v>
      </c>
      <c r="B14" s="254" t="s">
        <v>24</v>
      </c>
      <c r="C14" s="255" t="s">
        <v>4</v>
      </c>
      <c r="D14" s="256">
        <f>D11-D12+D13</f>
        <v>16695.1</v>
      </c>
      <c r="E14" s="268"/>
      <c r="F14" s="256">
        <v>16274.4</v>
      </c>
      <c r="G14" s="267"/>
      <c r="H14" s="263"/>
      <c r="I14" s="267"/>
      <c r="J14" s="263"/>
      <c r="K14" s="267"/>
      <c r="L14" s="263"/>
      <c r="M14" s="267"/>
      <c r="N14" s="263">
        <v>16274.4</v>
      </c>
      <c r="O14" s="267"/>
      <c r="P14" s="263">
        <v>16274.4</v>
      </c>
      <c r="Q14" s="267"/>
      <c r="R14" s="263"/>
      <c r="S14" s="267"/>
      <c r="T14" s="263"/>
      <c r="U14" s="269"/>
      <c r="V14" s="264">
        <f t="shared" si="0"/>
        <v>100</v>
      </c>
      <c r="W14" s="263">
        <v>16274.4</v>
      </c>
      <c r="X14" s="267"/>
      <c r="Y14" s="263">
        <v>16274.4</v>
      </c>
      <c r="Z14" s="267"/>
      <c r="AA14" s="252"/>
      <c r="AB14" s="267"/>
      <c r="AC14" s="252"/>
      <c r="AD14" s="269"/>
      <c r="AE14" s="264">
        <f t="shared" si="1"/>
        <v>100</v>
      </c>
      <c r="AF14" s="256"/>
      <c r="AG14" s="267"/>
      <c r="AH14" s="263"/>
      <c r="AI14" s="267"/>
      <c r="AJ14" s="252"/>
      <c r="AK14" s="267"/>
      <c r="AL14" s="252"/>
      <c r="AM14" s="269"/>
      <c r="AN14" s="264">
        <f t="shared" si="2"/>
        <v>0</v>
      </c>
    </row>
    <row r="15" spans="1:40" ht="12.75">
      <c r="A15" s="253" t="s">
        <v>17</v>
      </c>
      <c r="B15" s="254" t="s">
        <v>25</v>
      </c>
      <c r="C15" s="255" t="s">
        <v>4</v>
      </c>
      <c r="D15" s="258">
        <v>2615.4</v>
      </c>
      <c r="E15" s="259">
        <f>IF(ISERR(D15/D14*100),0,D15/D14*100)</f>
        <v>15.665674359542622</v>
      </c>
      <c r="F15" s="256">
        <v>3513.8</v>
      </c>
      <c r="G15" s="257">
        <f>IF(ISERR(F15/F14*100),0,F15/F14*100)</f>
        <v>21.59096495108883</v>
      </c>
      <c r="H15" s="262"/>
      <c r="I15" s="257">
        <f>IF(ISERR(H15/H14*100),0,H15/H14*100)</f>
        <v>0</v>
      </c>
      <c r="J15" s="262"/>
      <c r="K15" s="257">
        <f>IF(ISERR(J15/J14*100),0,J15/J14*100)</f>
        <v>0</v>
      </c>
      <c r="L15" s="262"/>
      <c r="M15" s="257">
        <f>IF(ISERR(L15/L14*100),0,L15/L14*100)</f>
        <v>0</v>
      </c>
      <c r="N15" s="263">
        <v>3513.8</v>
      </c>
      <c r="O15" s="257">
        <f>IF(ISERR(N15/N14*100),0,N15/N14*100)</f>
        <v>21.59096495108883</v>
      </c>
      <c r="P15" s="263">
        <v>3513.8</v>
      </c>
      <c r="Q15" s="257">
        <f>IF(ISERR(P15/P14*100),0,P15/P14*100)</f>
        <v>21.59096495108883</v>
      </c>
      <c r="R15" s="263"/>
      <c r="S15" s="257">
        <f>IF(ISERR(R15/R14*100),0,R15/R14*100)</f>
        <v>0</v>
      </c>
      <c r="T15" s="263"/>
      <c r="U15" s="261">
        <f>IF(ISERR(T15/T14*100),0,T15/T14*100)</f>
        <v>0</v>
      </c>
      <c r="V15" s="264">
        <f t="shared" si="0"/>
        <v>100</v>
      </c>
      <c r="W15" s="263">
        <v>3513.8</v>
      </c>
      <c r="X15" s="257">
        <f>IF(ISERR(W15/W14*100),0,W15/W14*100)</f>
        <v>21.59096495108883</v>
      </c>
      <c r="Y15" s="263">
        <v>3513.8</v>
      </c>
      <c r="Z15" s="257">
        <f>IF(ISERR(Y15/Y14*100),0,Y15/Y14*100)</f>
        <v>21.59096495108883</v>
      </c>
      <c r="AA15" s="252"/>
      <c r="AB15" s="257">
        <f>IF(ISERR(AA15/AA14*100),0,AA15/AA14*100)</f>
        <v>0</v>
      </c>
      <c r="AC15" s="252"/>
      <c r="AD15" s="261">
        <f>IF(ISERR(AC15/AC14*100),0,AC15/AC14*100)</f>
        <v>0</v>
      </c>
      <c r="AE15" s="264">
        <f t="shared" si="1"/>
        <v>100</v>
      </c>
      <c r="AF15" s="256"/>
      <c r="AG15" s="257">
        <f>IF(ISERR(AF15/AF14*100),0,AF15/AF14*100)</f>
        <v>0</v>
      </c>
      <c r="AH15" s="263"/>
      <c r="AI15" s="257">
        <f>IF(ISERR(AH15/AH14*100),0,AH15/AH14*100)</f>
        <v>0</v>
      </c>
      <c r="AJ15" s="252"/>
      <c r="AK15" s="257">
        <f>IF(ISERR(AJ15/AJ14*100),0,AJ15/AJ14*100)</f>
        <v>0</v>
      </c>
      <c r="AL15" s="252"/>
      <c r="AM15" s="261">
        <f>IF(ISERR(AL15/AL14*100),0,AL15/AL14*100)</f>
        <v>0</v>
      </c>
      <c r="AN15" s="264">
        <f t="shared" si="2"/>
        <v>0</v>
      </c>
    </row>
    <row r="16" spans="1:40" ht="12.75">
      <c r="A16" s="253" t="s">
        <v>18</v>
      </c>
      <c r="B16" s="270" t="s">
        <v>6</v>
      </c>
      <c r="C16" s="255" t="s">
        <v>4</v>
      </c>
      <c r="D16" s="256">
        <f>D11-D12+D13-D15</f>
        <v>14079.699999999999</v>
      </c>
      <c r="E16" s="272"/>
      <c r="F16" s="256">
        <v>12760.6</v>
      </c>
      <c r="G16" s="271"/>
      <c r="H16" s="263"/>
      <c r="I16" s="271"/>
      <c r="J16" s="263"/>
      <c r="K16" s="271"/>
      <c r="L16" s="263"/>
      <c r="M16" s="271"/>
      <c r="N16" s="263">
        <v>12760.6</v>
      </c>
      <c r="O16" s="271"/>
      <c r="P16" s="263">
        <v>12760.6</v>
      </c>
      <c r="Q16" s="271"/>
      <c r="R16" s="263"/>
      <c r="S16" s="271"/>
      <c r="T16" s="263"/>
      <c r="U16" s="273"/>
      <c r="V16" s="264">
        <f t="shared" si="0"/>
        <v>100</v>
      </c>
      <c r="W16" s="263">
        <v>12760.6</v>
      </c>
      <c r="X16" s="271"/>
      <c r="Y16" s="263">
        <v>12760.6</v>
      </c>
      <c r="Z16" s="271"/>
      <c r="AA16" s="252"/>
      <c r="AB16" s="271"/>
      <c r="AC16" s="252"/>
      <c r="AD16" s="273"/>
      <c r="AE16" s="264">
        <f t="shared" si="1"/>
        <v>100</v>
      </c>
      <c r="AF16" s="256"/>
      <c r="AG16" s="271"/>
      <c r="AH16" s="263"/>
      <c r="AI16" s="271"/>
      <c r="AJ16" s="252"/>
      <c r="AK16" s="271"/>
      <c r="AL16" s="252"/>
      <c r="AM16" s="273"/>
      <c r="AN16" s="264">
        <f t="shared" si="2"/>
        <v>0</v>
      </c>
    </row>
    <row r="17" spans="1:40" s="283" customFormat="1" ht="13.5" customHeight="1">
      <c r="A17" s="274"/>
      <c r="B17" s="275" t="s">
        <v>36</v>
      </c>
      <c r="C17" s="276" t="s">
        <v>4</v>
      </c>
      <c r="D17" s="277">
        <f>D18+D19+D20</f>
        <v>14079.699999999999</v>
      </c>
      <c r="E17" s="279">
        <f>IF(ISERR(D17/D$16),0,D17/D$16)</f>
        <v>1</v>
      </c>
      <c r="F17" s="277">
        <v>12760.6</v>
      </c>
      <c r="G17" s="278">
        <f>IF(ISERR(F17/F$16),0,F17/F$16)</f>
        <v>1</v>
      </c>
      <c r="H17" s="281"/>
      <c r="I17" s="278">
        <f>IF(ISERR(H17/H$16),0,H17/H$16)</f>
        <v>0</v>
      </c>
      <c r="J17" s="281"/>
      <c r="K17" s="278">
        <f>IF(ISERR(J17/J$16),0,J17/J$16)</f>
        <v>0</v>
      </c>
      <c r="L17" s="281"/>
      <c r="M17" s="278">
        <f>IF(ISERR(L17/L$16),0,L17/L$16)</f>
        <v>0</v>
      </c>
      <c r="N17" s="263">
        <v>12760.6</v>
      </c>
      <c r="O17" s="278">
        <f>IF(ISERR(N17/N$16),0,N17/N$16)</f>
        <v>1</v>
      </c>
      <c r="P17" s="263">
        <v>12760.6</v>
      </c>
      <c r="Q17" s="278">
        <f>IF(ISERR(P17/P$16),0,P17/P$16)</f>
        <v>1</v>
      </c>
      <c r="R17" s="263"/>
      <c r="S17" s="278">
        <f>IF(ISERR(R17/R$16),0,R17/R$16)</f>
        <v>0</v>
      </c>
      <c r="T17" s="263"/>
      <c r="U17" s="280">
        <f>IF(ISERR(T17/T$16),0,T17/T$16)</f>
        <v>0</v>
      </c>
      <c r="V17" s="282">
        <f t="shared" si="0"/>
        <v>100</v>
      </c>
      <c r="W17" s="263">
        <v>12760.6</v>
      </c>
      <c r="X17" s="278">
        <f>IF(ISERR(W17/W$16),0,W17/W$16)</f>
        <v>1</v>
      </c>
      <c r="Y17" s="263">
        <v>12760.6</v>
      </c>
      <c r="Z17" s="278">
        <f>IF(ISERR(Y17/Y$16),0,Y17/Y$16)</f>
        <v>1</v>
      </c>
      <c r="AA17" s="252"/>
      <c r="AB17" s="278">
        <f>IF(ISERR(AA17/AA$16),0,AA17/AA$16)</f>
        <v>0</v>
      </c>
      <c r="AC17" s="252"/>
      <c r="AD17" s="280">
        <f>IF(ISERR(AC17/AC$16),0,AC17/AC$16)</f>
        <v>0</v>
      </c>
      <c r="AE17" s="282">
        <f>IF(ISERR(W17/N17*100),0,W17/N17*100)</f>
        <v>100</v>
      </c>
      <c r="AF17" s="277"/>
      <c r="AG17" s="278">
        <f>IF(ISERR(AF17/AF$16),0,AF17/AF$16)</f>
        <v>0</v>
      </c>
      <c r="AH17" s="263"/>
      <c r="AI17" s="278">
        <f>IF(ISERR(AH17/AH$16),0,AH17/AH$16)</f>
        <v>0</v>
      </c>
      <c r="AJ17" s="252"/>
      <c r="AK17" s="278">
        <f>IF(ISERR(AJ17/AJ$16),0,AJ17/AJ$16)</f>
        <v>0</v>
      </c>
      <c r="AL17" s="252"/>
      <c r="AM17" s="280">
        <f>IF(ISERR(AL17/AL$16),0,AL17/AL$16)</f>
        <v>0</v>
      </c>
      <c r="AN17" s="282">
        <f>IF(ISERR(AF17/W17*100),0,AF17/W17*100)</f>
        <v>0</v>
      </c>
    </row>
    <row r="18" spans="1:40" ht="12.75">
      <c r="A18" s="253"/>
      <c r="B18" s="284" t="s">
        <v>43</v>
      </c>
      <c r="C18" s="255" t="s">
        <v>4</v>
      </c>
      <c r="D18" s="265">
        <v>12967.4</v>
      </c>
      <c r="E18" s="286">
        <f>IF(ISERR(D18/D$16),0,D18/D$16)</f>
        <v>0.9209997372103099</v>
      </c>
      <c r="F18" s="256"/>
      <c r="G18" s="285">
        <f>IF(ISERR(F18/F$16),0,F18/F$16)</f>
        <v>0</v>
      </c>
      <c r="H18" s="266"/>
      <c r="I18" s="285">
        <f>IF(ISERR(H18/H$16),0,H18/H$16)</f>
        <v>0</v>
      </c>
      <c r="J18" s="266"/>
      <c r="K18" s="285">
        <f>IF(ISERR(J18/J$16),0,J18/J$16)</f>
        <v>0</v>
      </c>
      <c r="L18" s="266"/>
      <c r="M18" s="285">
        <f>IF(ISERR(L18/L$16),0,L18/L$16)</f>
        <v>0</v>
      </c>
      <c r="N18" s="256"/>
      <c r="O18" s="285">
        <f>IF(ISERR(N18/N$16),0,N18/N$16)</f>
        <v>0</v>
      </c>
      <c r="P18" s="263"/>
      <c r="Q18" s="285">
        <f>IF(ISERR(P18/P$16),0,P18/P$16)</f>
        <v>0</v>
      </c>
      <c r="R18" s="263"/>
      <c r="S18" s="285">
        <f>IF(ISERR(R18/R$16),0,R18/R$16)</f>
        <v>0</v>
      </c>
      <c r="T18" s="263"/>
      <c r="U18" s="287">
        <f>IF(ISERR(T18/T$16),0,T18/T$16)</f>
        <v>0</v>
      </c>
      <c r="V18" s="264">
        <f t="shared" si="0"/>
        <v>0</v>
      </c>
      <c r="W18" s="256"/>
      <c r="X18" s="285">
        <f>IF(ISERR(W18/W$16),0,W18/W$16)</f>
        <v>0</v>
      </c>
      <c r="Y18" s="252"/>
      <c r="Z18" s="285">
        <f>IF(ISERR(Y18/Y$16),0,Y18/Y$16)</f>
        <v>0</v>
      </c>
      <c r="AA18" s="252"/>
      <c r="AB18" s="285">
        <f>IF(ISERR(AA18/AA$16),0,AA18/AA$16)</f>
        <v>0</v>
      </c>
      <c r="AC18" s="252"/>
      <c r="AD18" s="287">
        <f>IF(ISERR(AC18/AC$16),0,AC18/AC$16)</f>
        <v>0</v>
      </c>
      <c r="AE18" s="264">
        <f>IF(ISERR(W18/N18*100),0,W18/N18*100)</f>
        <v>0</v>
      </c>
      <c r="AF18" s="256"/>
      <c r="AG18" s="285">
        <f>IF(ISERR(AF18/AF$16),0,AF18/AF$16)</f>
        <v>0</v>
      </c>
      <c r="AH18" s="252"/>
      <c r="AI18" s="285">
        <f>IF(ISERR(AH18/AH$16),0,AH18/AH$16)</f>
        <v>0</v>
      </c>
      <c r="AJ18" s="252"/>
      <c r="AK18" s="285">
        <f>IF(ISERR(AJ18/AJ$16),0,AJ18/AJ$16)</f>
        <v>0</v>
      </c>
      <c r="AL18" s="252"/>
      <c r="AM18" s="287">
        <f>IF(ISERR(AL18/AL$16),0,AL18/AL$16)</f>
        <v>0</v>
      </c>
      <c r="AN18" s="264">
        <f>IF(ISERR(AF18/W18*100),0,AF18/W18*100)</f>
        <v>0</v>
      </c>
    </row>
    <row r="19" spans="1:40" ht="12.75">
      <c r="A19" s="253"/>
      <c r="B19" s="284" t="s">
        <v>42</v>
      </c>
      <c r="C19" s="255" t="s">
        <v>4</v>
      </c>
      <c r="D19" s="265"/>
      <c r="E19" s="286">
        <f>IF(ISERR(D19/D$16),0,D19/D$16)</f>
        <v>0</v>
      </c>
      <c r="F19" s="256"/>
      <c r="G19" s="285">
        <f>IF(ISERR(F19/F$16),0,F19/F$16)</f>
        <v>0</v>
      </c>
      <c r="H19" s="266"/>
      <c r="I19" s="285">
        <f>IF(ISERR(H19/H$16),0,H19/H$16)</f>
        <v>0</v>
      </c>
      <c r="J19" s="266"/>
      <c r="K19" s="285">
        <f>IF(ISERR(J19/J$16),0,J19/J$16)</f>
        <v>0</v>
      </c>
      <c r="L19" s="266"/>
      <c r="M19" s="285">
        <f>IF(ISERR(L19/L$16),0,L19/L$16)</f>
        <v>0</v>
      </c>
      <c r="N19" s="256"/>
      <c r="O19" s="285">
        <f>IF(ISERR(N19/N$16),0,N19/N$16)</f>
        <v>0</v>
      </c>
      <c r="P19" s="263"/>
      <c r="Q19" s="285">
        <f>IF(ISERR(P19/P$16),0,P19/P$16)</f>
        <v>0</v>
      </c>
      <c r="R19" s="263"/>
      <c r="S19" s="285">
        <f>IF(ISERR(R19/R$16),0,R19/R$16)</f>
        <v>0</v>
      </c>
      <c r="T19" s="263"/>
      <c r="U19" s="287">
        <f>IF(ISERR(T19/T$16),0,T19/T$16)</f>
        <v>0</v>
      </c>
      <c r="V19" s="264">
        <f t="shared" si="0"/>
        <v>0</v>
      </c>
      <c r="W19" s="256"/>
      <c r="X19" s="285">
        <f>IF(ISERR(W19/W$16),0,W19/W$16)</f>
        <v>0</v>
      </c>
      <c r="Y19" s="252"/>
      <c r="Z19" s="285">
        <f>IF(ISERR(Y19/Y$16),0,Y19/Y$16)</f>
        <v>0</v>
      </c>
      <c r="AA19" s="252"/>
      <c r="AB19" s="285">
        <f>IF(ISERR(AA19/AA$16),0,AA19/AA$16)</f>
        <v>0</v>
      </c>
      <c r="AC19" s="252"/>
      <c r="AD19" s="287">
        <f>IF(ISERR(AC19/AC$16),0,AC19/AC$16)</f>
        <v>0</v>
      </c>
      <c r="AE19" s="264">
        <f>IF(ISERR(W19/N19*100),0,W19/N19*100)</f>
        <v>0</v>
      </c>
      <c r="AF19" s="256"/>
      <c r="AG19" s="285">
        <f>IF(ISERR(AF19/AF$16),0,AF19/AF$16)</f>
        <v>0</v>
      </c>
      <c r="AH19" s="252"/>
      <c r="AI19" s="285">
        <f>IF(ISERR(AH19/AH$16),0,AH19/AH$16)</f>
        <v>0</v>
      </c>
      <c r="AJ19" s="252"/>
      <c r="AK19" s="285">
        <f>IF(ISERR(AJ19/AJ$16),0,AJ19/AJ$16)</f>
        <v>0</v>
      </c>
      <c r="AL19" s="252"/>
      <c r="AM19" s="287">
        <f>IF(ISERR(AL19/AL$16),0,AL19/AL$16)</f>
        <v>0</v>
      </c>
      <c r="AN19" s="264">
        <f>IF(ISERR(AF19/W19*100),0,AF19/W19*100)</f>
        <v>0</v>
      </c>
    </row>
    <row r="20" spans="1:40" ht="12.75">
      <c r="A20" s="253"/>
      <c r="B20" s="284" t="s">
        <v>124</v>
      </c>
      <c r="C20" s="255" t="s">
        <v>4</v>
      </c>
      <c r="D20" s="265">
        <v>1112.3</v>
      </c>
      <c r="E20" s="286">
        <f>IF(ISERR(D20/D$16),0,D20/D$16)</f>
        <v>0.07900026278969012</v>
      </c>
      <c r="F20" s="256"/>
      <c r="G20" s="285">
        <f>IF(ISERR(F20/F$16),0,F20/F$16)</f>
        <v>0</v>
      </c>
      <c r="H20" s="266"/>
      <c r="I20" s="285">
        <f>IF(ISERR(H20/H$16),0,H20/H$16)</f>
        <v>0</v>
      </c>
      <c r="J20" s="266"/>
      <c r="K20" s="285">
        <f>IF(ISERR(J20/J$16),0,J20/J$16)</f>
        <v>0</v>
      </c>
      <c r="L20" s="266"/>
      <c r="M20" s="285">
        <f>IF(ISERR(L20/L$16),0,L20/L$16)</f>
        <v>0</v>
      </c>
      <c r="N20" s="256"/>
      <c r="O20" s="285">
        <f>IF(ISERR(N20/N$16),0,N20/N$16)</f>
        <v>0</v>
      </c>
      <c r="P20" s="263"/>
      <c r="Q20" s="285">
        <f>IF(ISERR(P20/P$16),0,P20/P$16)</f>
        <v>0</v>
      </c>
      <c r="R20" s="263"/>
      <c r="S20" s="285">
        <f>IF(ISERR(R20/R$16),0,R20/R$16)</f>
        <v>0</v>
      </c>
      <c r="T20" s="263"/>
      <c r="U20" s="287">
        <f>IF(ISERR(T20/T$16),0,T20/T$16)</f>
        <v>0</v>
      </c>
      <c r="V20" s="264">
        <f t="shared" si="0"/>
        <v>0</v>
      </c>
      <c r="W20" s="256"/>
      <c r="X20" s="285">
        <f>IF(ISERR(W20/W$16),0,W20/W$16)</f>
        <v>0</v>
      </c>
      <c r="Y20" s="252"/>
      <c r="Z20" s="285">
        <f>IF(ISERR(Y20/Y$16),0,Y20/Y$16)</f>
        <v>0</v>
      </c>
      <c r="AA20" s="252"/>
      <c r="AB20" s="285">
        <f>IF(ISERR(AA20/AA$16),0,AA20/AA$16)</f>
        <v>0</v>
      </c>
      <c r="AC20" s="252"/>
      <c r="AD20" s="287">
        <f>IF(ISERR(AC20/AC$16),0,AC20/AC$16)</f>
        <v>0</v>
      </c>
      <c r="AE20" s="264">
        <f>IF(ISERR(W20/N20*100),0,W20/N20*100)</f>
        <v>0</v>
      </c>
      <c r="AF20" s="256"/>
      <c r="AG20" s="285">
        <f>IF(ISERR(AF20/AF$16),0,AF20/AF$16)</f>
        <v>0</v>
      </c>
      <c r="AH20" s="252"/>
      <c r="AI20" s="285">
        <f>IF(ISERR(AH20/AH$16),0,AH20/AH$16)</f>
        <v>0</v>
      </c>
      <c r="AJ20" s="252"/>
      <c r="AK20" s="285">
        <f>IF(ISERR(AJ20/AJ$16),0,AJ20/AJ$16)</f>
        <v>0</v>
      </c>
      <c r="AL20" s="252"/>
      <c r="AM20" s="287">
        <f>IF(ISERR(AL20/AL$16),0,AL20/AL$16)</f>
        <v>0</v>
      </c>
      <c r="AN20" s="264">
        <f>IF(ISERR(AF20/W20*100),0,AF20/W20*100)</f>
        <v>0</v>
      </c>
    </row>
    <row r="21" spans="1:40" ht="12.75">
      <c r="A21" s="253"/>
      <c r="B21" s="284" t="s">
        <v>451</v>
      </c>
      <c r="C21" s="255" t="s">
        <v>4</v>
      </c>
      <c r="D21" s="265"/>
      <c r="E21" s="272"/>
      <c r="F21" s="256"/>
      <c r="G21" s="271"/>
      <c r="H21" s="266"/>
      <c r="I21" s="271"/>
      <c r="J21" s="266"/>
      <c r="K21" s="271"/>
      <c r="L21" s="266"/>
      <c r="M21" s="271"/>
      <c r="N21" s="256"/>
      <c r="O21" s="271"/>
      <c r="P21" s="263"/>
      <c r="Q21" s="271"/>
      <c r="R21" s="263"/>
      <c r="S21" s="271"/>
      <c r="T21" s="263"/>
      <c r="U21" s="273"/>
      <c r="V21" s="264">
        <f t="shared" si="0"/>
        <v>0</v>
      </c>
      <c r="W21" s="256"/>
      <c r="X21" s="271"/>
      <c r="Y21" s="252"/>
      <c r="Z21" s="271"/>
      <c r="AA21" s="252"/>
      <c r="AB21" s="271"/>
      <c r="AC21" s="252"/>
      <c r="AD21" s="273"/>
      <c r="AE21" s="264">
        <f>IF(ISERR(W21/N21*100),0,W21/N21*100)</f>
        <v>0</v>
      </c>
      <c r="AF21" s="256"/>
      <c r="AG21" s="271"/>
      <c r="AH21" s="252"/>
      <c r="AI21" s="271"/>
      <c r="AJ21" s="252"/>
      <c r="AK21" s="271"/>
      <c r="AL21" s="252"/>
      <c r="AM21" s="273"/>
      <c r="AN21" s="264">
        <f>IF(ISERR(AF21/W21*100),0,AF21/W21*100)</f>
        <v>0</v>
      </c>
    </row>
    <row r="22" spans="1:40" ht="13.5">
      <c r="A22" s="253"/>
      <c r="B22" s="288" t="s">
        <v>37</v>
      </c>
      <c r="C22" s="255" t="s">
        <v>4</v>
      </c>
      <c r="D22" s="277">
        <f>D16-D17</f>
        <v>0</v>
      </c>
      <c r="E22" s="290">
        <f>IF(ISERR(D22/D$16),0,D22/D$16)</f>
        <v>0</v>
      </c>
      <c r="F22" s="277"/>
      <c r="G22" s="289">
        <f>IF(ISERR(F22/F$16),0,F22/F$16)</f>
        <v>0</v>
      </c>
      <c r="H22" s="281"/>
      <c r="I22" s="289">
        <f>IF(ISERR(H22/H$16),0,H22/H$16)</f>
        <v>0</v>
      </c>
      <c r="J22" s="281"/>
      <c r="K22" s="289">
        <f>IF(ISERR(J22/J$16),0,J22/J$16)</f>
        <v>0</v>
      </c>
      <c r="L22" s="281"/>
      <c r="M22" s="289">
        <f>IF(ISERR(L22/L$16),0,L22/L$16)</f>
        <v>0</v>
      </c>
      <c r="N22" s="277"/>
      <c r="O22" s="289">
        <f>IF(ISERR(N22/N$16),0,N22/N$16)</f>
        <v>0</v>
      </c>
      <c r="P22" s="263"/>
      <c r="Q22" s="289">
        <f>IF(ISERR(P22/P$16),0,P22/P$16)</f>
        <v>0</v>
      </c>
      <c r="R22" s="263"/>
      <c r="S22" s="289">
        <f>IF(ISERR(R22/R$16),0,R22/R$16)</f>
        <v>0</v>
      </c>
      <c r="T22" s="263"/>
      <c r="U22" s="291">
        <f>IF(ISERR(T22/T$16),0,T22/T$16)</f>
        <v>0</v>
      </c>
      <c r="V22" s="292">
        <f t="shared" si="0"/>
        <v>0</v>
      </c>
      <c r="W22" s="277"/>
      <c r="X22" s="289">
        <f>IF(ISERR(W22/W$16),0,W22/W$16)</f>
        <v>0</v>
      </c>
      <c r="Y22" s="252"/>
      <c r="Z22" s="289">
        <f>IF(ISERR(Y22/Y$16),0,Y22/Y$16)</f>
        <v>0</v>
      </c>
      <c r="AA22" s="252"/>
      <c r="AB22" s="289">
        <f>IF(ISERR(AA22/AA$16),0,AA22/AA$16)</f>
        <v>0</v>
      </c>
      <c r="AC22" s="252"/>
      <c r="AD22" s="291">
        <f>IF(ISERR(AC22/AC$16),0,AC22/AC$16)</f>
        <v>0</v>
      </c>
      <c r="AE22" s="292">
        <f>IF(ISERR(W22/N22*100),0,W22/N22*100)</f>
        <v>0</v>
      </c>
      <c r="AF22" s="277"/>
      <c r="AG22" s="289">
        <f>IF(ISERR(AF22/AF$16),0,AF22/AF$16)</f>
        <v>0</v>
      </c>
      <c r="AH22" s="252"/>
      <c r="AI22" s="289">
        <f>IF(ISERR(AH22/AH$16),0,AH22/AH$16)</f>
        <v>0</v>
      </c>
      <c r="AJ22" s="252"/>
      <c r="AK22" s="289">
        <f>IF(ISERR(AJ22/AJ$16),0,AJ22/AJ$16)</f>
        <v>0</v>
      </c>
      <c r="AL22" s="252"/>
      <c r="AM22" s="291">
        <f>IF(ISERR(AL22/AL$16),0,AL22/AL$16)</f>
        <v>0</v>
      </c>
      <c r="AN22" s="292">
        <f>IF(ISERR(AF22/W22*100),0,AF22/W22*100)</f>
        <v>0</v>
      </c>
    </row>
    <row r="23" spans="1:40" ht="13.5">
      <c r="A23" s="253"/>
      <c r="B23" s="288" t="s">
        <v>129</v>
      </c>
      <c r="C23" s="255" t="s">
        <v>4</v>
      </c>
      <c r="D23" s="277"/>
      <c r="E23" s="293"/>
      <c r="F23" s="277"/>
      <c r="G23" s="295"/>
      <c r="H23" s="281"/>
      <c r="I23" s="295"/>
      <c r="J23" s="281"/>
      <c r="K23" s="295"/>
      <c r="L23" s="281"/>
      <c r="M23" s="295"/>
      <c r="N23" s="277"/>
      <c r="O23" s="295"/>
      <c r="P23" s="281"/>
      <c r="Q23" s="295"/>
      <c r="R23" s="281"/>
      <c r="S23" s="295"/>
      <c r="T23" s="281"/>
      <c r="U23" s="294"/>
      <c r="V23" s="296"/>
      <c r="W23" s="277"/>
      <c r="X23" s="295"/>
      <c r="Y23" s="281"/>
      <c r="Z23" s="295"/>
      <c r="AA23" s="281"/>
      <c r="AB23" s="295"/>
      <c r="AC23" s="281"/>
      <c r="AD23" s="294"/>
      <c r="AE23" s="296"/>
      <c r="AF23" s="277"/>
      <c r="AG23" s="295"/>
      <c r="AH23" s="252"/>
      <c r="AI23" s="295"/>
      <c r="AJ23" s="281"/>
      <c r="AK23" s="295"/>
      <c r="AL23" s="281"/>
      <c r="AM23" s="294"/>
      <c r="AN23" s="296"/>
    </row>
    <row r="24" spans="1:40" ht="12.75">
      <c r="A24" s="253" t="s">
        <v>19</v>
      </c>
      <c r="B24" s="297" t="s">
        <v>7</v>
      </c>
      <c r="C24" s="298"/>
      <c r="D24" s="26"/>
      <c r="E24" s="300"/>
      <c r="F24" s="299"/>
      <c r="G24" s="302"/>
      <c r="H24" s="302"/>
      <c r="I24" s="302"/>
      <c r="J24" s="302"/>
      <c r="K24" s="302"/>
      <c r="L24" s="302"/>
      <c r="M24" s="302"/>
      <c r="N24" s="299"/>
      <c r="O24" s="302"/>
      <c r="P24" s="302"/>
      <c r="Q24" s="302"/>
      <c r="R24" s="302"/>
      <c r="S24" s="17"/>
      <c r="T24" s="16"/>
      <c r="U24" s="301"/>
      <c r="V24" s="264"/>
      <c r="W24" s="299"/>
      <c r="X24" s="302"/>
      <c r="Y24" s="302"/>
      <c r="Z24" s="302"/>
      <c r="AA24" s="302"/>
      <c r="AB24" s="17"/>
      <c r="AC24" s="16"/>
      <c r="AD24" s="301"/>
      <c r="AE24" s="264"/>
      <c r="AF24" s="299"/>
      <c r="AG24" s="302"/>
      <c r="AH24" s="302"/>
      <c r="AI24" s="302"/>
      <c r="AJ24" s="302"/>
      <c r="AK24" s="17"/>
      <c r="AL24" s="16"/>
      <c r="AM24" s="301"/>
      <c r="AN24" s="264"/>
    </row>
    <row r="25" spans="1:40" ht="12.75" customHeight="1">
      <c r="A25" s="688" t="s">
        <v>110</v>
      </c>
      <c r="B25" s="690" t="s">
        <v>111</v>
      </c>
      <c r="C25" s="303" t="s">
        <v>112</v>
      </c>
      <c r="D25" s="258"/>
      <c r="E25" s="268">
        <f>IF(ISERR(D25/D11*1000),0,D25/D11*1000)</f>
        <v>0</v>
      </c>
      <c r="F25" s="256"/>
      <c r="G25" s="268">
        <f>IF(ISERR(F25/F11*1000),0,F25/F11*1000)</f>
        <v>0</v>
      </c>
      <c r="H25" s="262"/>
      <c r="I25" s="268">
        <f>IF(ISERR(H25/H11*1000),0,H25/H11*1000)</f>
        <v>0</v>
      </c>
      <c r="J25" s="262"/>
      <c r="K25" s="268">
        <f>IF(ISERR(J25/J11*1000),0,J25/J11*1000)</f>
        <v>0</v>
      </c>
      <c r="L25" s="262"/>
      <c r="M25" s="268">
        <f>IF(ISERR(L25/L11*1000),0,L25/L11*1000)</f>
        <v>0</v>
      </c>
      <c r="N25" s="304"/>
      <c r="O25" s="268">
        <f>IF(ISERR(N25/N11*1000),0,N25/N11*1000)</f>
        <v>0</v>
      </c>
      <c r="P25" s="305"/>
      <c r="Q25" s="306">
        <f>IF(ISERR(P25/P11*1000),0,P25/P11*1000)</f>
        <v>0</v>
      </c>
      <c r="R25" s="305"/>
      <c r="S25" s="306">
        <f>IF(ISERR(R25/R11*1000),0,R25/R11*1000)</f>
        <v>0</v>
      </c>
      <c r="T25" s="305"/>
      <c r="U25" s="307">
        <f>IF(ISERR(T25/T11*1000),0,T25/T11*1000)</f>
        <v>0</v>
      </c>
      <c r="V25" s="308">
        <f>IF(ISERR(N25/F25*100),0,N25/F25*100)</f>
        <v>0</v>
      </c>
      <c r="W25" s="304"/>
      <c r="X25" s="268">
        <f>IF(ISERR(W25/W11*1000),0,W25/W11*1000)</f>
        <v>0</v>
      </c>
      <c r="Y25" s="305"/>
      <c r="Z25" s="306">
        <f>IF(ISERR(Y25/Y11*1000),0,Y25/Y11*1000)</f>
        <v>0</v>
      </c>
      <c r="AA25" s="305"/>
      <c r="AB25" s="306">
        <f>IF(ISERR(AA25/AA11*1000),0,AA25/AA11*1000)</f>
        <v>0</v>
      </c>
      <c r="AC25" s="305"/>
      <c r="AD25" s="307">
        <f>IF(ISERR(AC25/AC11*1000),0,AC25/AC11*1000)</f>
        <v>0</v>
      </c>
      <c r="AE25" s="308">
        <f>IF(ISERR(W25/N25*100),0,W25/N25*100)</f>
        <v>0</v>
      </c>
      <c r="AF25" s="304"/>
      <c r="AG25" s="268">
        <f>IF(ISERR(AF25/AF11*1000),0,AF25/AF11*1000)</f>
        <v>0</v>
      </c>
      <c r="AH25" s="305"/>
      <c r="AI25" s="306">
        <f>IF(ISERR(AH25/AH11*1000),0,AH25/AH11*1000)</f>
        <v>0</v>
      </c>
      <c r="AJ25" s="305"/>
      <c r="AK25" s="306">
        <f>IF(ISERR(AJ25/AJ11*1000),0,AJ25/AJ11*1000)</f>
        <v>0</v>
      </c>
      <c r="AL25" s="305"/>
      <c r="AM25" s="307">
        <f>IF(ISERR(AL25/AL11*1000),0,AL25/AL11*1000)</f>
        <v>0</v>
      </c>
      <c r="AN25" s="308">
        <f>IF(ISERR(AF25/W25*100),0,AF25/W25*100)</f>
        <v>0</v>
      </c>
    </row>
    <row r="26" spans="1:40" ht="15.75" customHeight="1" thickBot="1">
      <c r="A26" s="696"/>
      <c r="B26" s="697"/>
      <c r="C26" s="309" t="s">
        <v>8</v>
      </c>
      <c r="D26" s="310">
        <f>D29+D47+D50+D53+D56+D59+D62+D65</f>
        <v>0</v>
      </c>
      <c r="E26" s="311">
        <f>IF(ISERR(D26/D16*1000),0,D26/D16*1000)</f>
        <v>0</v>
      </c>
      <c r="F26" s="310"/>
      <c r="G26" s="313">
        <f>IF(ISERR(F26/F16*1000),0,F26/F16*1000)</f>
        <v>0</v>
      </c>
      <c r="H26" s="314"/>
      <c r="I26" s="313">
        <f>IF(ISERR(H26/H16*1000),0,H26/H16*1000)</f>
        <v>0</v>
      </c>
      <c r="J26" s="314"/>
      <c r="K26" s="313">
        <f>IF(ISERR(J26/J16*1000),0,J26/J16*1000)</f>
        <v>0</v>
      </c>
      <c r="L26" s="314"/>
      <c r="M26" s="313">
        <f>IF(ISERR(L26/L16*1000),0,L26/L16*1000)</f>
        <v>0</v>
      </c>
      <c r="N26" s="315"/>
      <c r="O26" s="313">
        <f>IF(ISERR(N26/N16*1000),0,N26/N16*1000)</f>
        <v>0</v>
      </c>
      <c r="P26" s="316"/>
      <c r="Q26" s="313">
        <f>IF(ISERR(P26/P16*1000),0,P26/P16*1000)</f>
        <v>0</v>
      </c>
      <c r="R26" s="316"/>
      <c r="S26" s="313">
        <f>IF(ISERR(R26/R16*1000),0,R26/R16*1000)</f>
        <v>0</v>
      </c>
      <c r="T26" s="316"/>
      <c r="U26" s="312">
        <f>IF(ISERR(T26/T16*1000),0,T26/T16*1000)</f>
        <v>0</v>
      </c>
      <c r="V26" s="317">
        <f>IF(ISERR(N26/F26*100),0,N26/F26*100)</f>
        <v>0</v>
      </c>
      <c r="W26" s="315"/>
      <c r="X26" s="313">
        <f>IF(ISERR(W26/W16*1000),0,W26/W16*1000)</f>
        <v>0</v>
      </c>
      <c r="Y26" s="316"/>
      <c r="Z26" s="313">
        <f>IF(ISERR(Y26/Y16*1000),0,Y26/Y16*1000)</f>
        <v>0</v>
      </c>
      <c r="AA26" s="316"/>
      <c r="AB26" s="313">
        <f>IF(ISERR(AA26/AA16*1000),0,AA26/AA16*1000)</f>
        <v>0</v>
      </c>
      <c r="AC26" s="316"/>
      <c r="AD26" s="312">
        <f>IF(ISERR(AC26/AC16*1000),0,AC26/AC16*1000)</f>
        <v>0</v>
      </c>
      <c r="AE26" s="317">
        <f>IF(ISERR(W26/N26*100),0,W26/N26*100)</f>
        <v>0</v>
      </c>
      <c r="AF26" s="315"/>
      <c r="AG26" s="313">
        <f>IF(ISERR(AF26/AF16*1000),0,AF26/AF16*1000)</f>
        <v>0</v>
      </c>
      <c r="AH26" s="316"/>
      <c r="AI26" s="313">
        <f>IF(ISERR(AH26/AH16*1000),0,AH26/AH16*1000)</f>
        <v>0</v>
      </c>
      <c r="AJ26" s="316"/>
      <c r="AK26" s="313">
        <f>IF(ISERR(AJ26/AJ16*1000),0,AJ26/AJ16*1000)</f>
        <v>0</v>
      </c>
      <c r="AL26" s="316"/>
      <c r="AM26" s="312">
        <f>IF(ISERR(AL26/AL16*1000),0,AL26/AL16*1000)</f>
        <v>0</v>
      </c>
      <c r="AN26" s="317">
        <f>IF(ISERR(AF26/W26*100),0,AF26/W26*100)</f>
        <v>0</v>
      </c>
    </row>
    <row r="27" spans="1:40" ht="13.5" customHeight="1">
      <c r="A27" s="318" t="s">
        <v>113</v>
      </c>
      <c r="B27" s="703" t="s">
        <v>457</v>
      </c>
      <c r="C27" s="319" t="s">
        <v>93</v>
      </c>
      <c r="D27" s="320">
        <f>D30+D33+D36+D39+D42</f>
        <v>0</v>
      </c>
      <c r="E27" s="321"/>
      <c r="F27" s="320"/>
      <c r="G27" s="323"/>
      <c r="H27" s="324"/>
      <c r="I27" s="323"/>
      <c r="J27" s="324"/>
      <c r="K27" s="323"/>
      <c r="L27" s="324"/>
      <c r="M27" s="323"/>
      <c r="N27" s="325"/>
      <c r="O27" s="326"/>
      <c r="P27" s="327"/>
      <c r="Q27" s="326"/>
      <c r="R27" s="327"/>
      <c r="S27" s="326"/>
      <c r="T27" s="327"/>
      <c r="U27" s="322"/>
      <c r="V27" s="328"/>
      <c r="W27" s="325"/>
      <c r="X27" s="326"/>
      <c r="Y27" s="327"/>
      <c r="Z27" s="326"/>
      <c r="AA27" s="327"/>
      <c r="AB27" s="326"/>
      <c r="AC27" s="327"/>
      <c r="AD27" s="322"/>
      <c r="AE27" s="328"/>
      <c r="AF27" s="325"/>
      <c r="AG27" s="326"/>
      <c r="AH27" s="327"/>
      <c r="AI27" s="326"/>
      <c r="AJ27" s="327"/>
      <c r="AK27" s="326"/>
      <c r="AL27" s="327"/>
      <c r="AM27" s="322"/>
      <c r="AN27" s="328"/>
    </row>
    <row r="28" spans="1:40" s="337" customFormat="1" ht="15" customHeight="1">
      <c r="A28" s="329"/>
      <c r="B28" s="704"/>
      <c r="C28" s="330" t="s">
        <v>45</v>
      </c>
      <c r="D28" s="332">
        <f>IF(ISERR(D29/D27*1000),0,D29/D27*1000)</f>
        <v>0</v>
      </c>
      <c r="E28" s="331"/>
      <c r="F28" s="332"/>
      <c r="G28" s="334"/>
      <c r="H28" s="335"/>
      <c r="I28" s="334"/>
      <c r="J28" s="335"/>
      <c r="K28" s="334"/>
      <c r="L28" s="335"/>
      <c r="M28" s="334"/>
      <c r="N28" s="332"/>
      <c r="O28" s="334"/>
      <c r="P28" s="335"/>
      <c r="Q28" s="334"/>
      <c r="R28" s="335"/>
      <c r="S28" s="334"/>
      <c r="T28" s="335"/>
      <c r="U28" s="333"/>
      <c r="V28" s="336">
        <f>IF(ISERR(N28/F28*100),0,N28/F28*100)</f>
        <v>0</v>
      </c>
      <c r="W28" s="332"/>
      <c r="X28" s="334"/>
      <c r="Y28" s="335"/>
      <c r="Z28" s="334"/>
      <c r="AA28" s="335"/>
      <c r="AB28" s="334"/>
      <c r="AC28" s="335"/>
      <c r="AD28" s="333"/>
      <c r="AE28" s="336">
        <f>IF(ISERR(W28/N28*100),0,W28/N28*100)</f>
        <v>0</v>
      </c>
      <c r="AF28" s="332"/>
      <c r="AG28" s="334"/>
      <c r="AH28" s="335"/>
      <c r="AI28" s="334"/>
      <c r="AJ28" s="335"/>
      <c r="AK28" s="334"/>
      <c r="AL28" s="335"/>
      <c r="AM28" s="333"/>
      <c r="AN28" s="336">
        <f>IF(ISERR(AF28/W28*100),0,AF28/W28*100)</f>
        <v>0</v>
      </c>
    </row>
    <row r="29" spans="1:40" ht="12.75" customHeight="1" thickBot="1">
      <c r="A29" s="338"/>
      <c r="B29" s="705"/>
      <c r="C29" s="339" t="s">
        <v>16</v>
      </c>
      <c r="D29" s="340">
        <f>D32+D35+D38+D41+D44</f>
        <v>0</v>
      </c>
      <c r="E29" s="341"/>
      <c r="F29" s="340"/>
      <c r="G29" s="343"/>
      <c r="H29" s="344"/>
      <c r="I29" s="343"/>
      <c r="J29" s="344"/>
      <c r="K29" s="343"/>
      <c r="L29" s="344"/>
      <c r="M29" s="343"/>
      <c r="N29" s="345"/>
      <c r="O29" s="346"/>
      <c r="P29" s="347"/>
      <c r="Q29" s="346"/>
      <c r="R29" s="347"/>
      <c r="S29" s="346"/>
      <c r="T29" s="347"/>
      <c r="U29" s="342"/>
      <c r="V29" s="348">
        <f>IF(ISERR(N29/F29*100),0,N29/F29*100)</f>
        <v>0</v>
      </c>
      <c r="W29" s="345"/>
      <c r="X29" s="346"/>
      <c r="Y29" s="347"/>
      <c r="Z29" s="346"/>
      <c r="AA29" s="347"/>
      <c r="AB29" s="346"/>
      <c r="AC29" s="347"/>
      <c r="AD29" s="342"/>
      <c r="AE29" s="348">
        <f>IF(ISERR(W29/N29*100),0,W29/N29*100)</f>
        <v>0</v>
      </c>
      <c r="AF29" s="345"/>
      <c r="AG29" s="346"/>
      <c r="AH29" s="347"/>
      <c r="AI29" s="346"/>
      <c r="AJ29" s="347"/>
      <c r="AK29" s="346"/>
      <c r="AL29" s="347"/>
      <c r="AM29" s="342"/>
      <c r="AN29" s="348">
        <f>IF(ISERR(AF29/W29*100),0,AF29/W29*100)</f>
        <v>0</v>
      </c>
    </row>
    <row r="30" spans="1:40" ht="24" customHeight="1" thickTop="1">
      <c r="A30" s="349"/>
      <c r="B30" s="350" t="s">
        <v>92</v>
      </c>
      <c r="C30" s="351" t="s">
        <v>93</v>
      </c>
      <c r="D30" s="258"/>
      <c r="E30" s="24"/>
      <c r="F30" s="260"/>
      <c r="G30" s="352"/>
      <c r="H30" s="262"/>
      <c r="I30" s="352"/>
      <c r="J30" s="262"/>
      <c r="K30" s="352"/>
      <c r="L30" s="262"/>
      <c r="M30" s="352"/>
      <c r="N30" s="256"/>
      <c r="O30" s="354"/>
      <c r="P30" s="263"/>
      <c r="Q30" s="354"/>
      <c r="R30" s="263"/>
      <c r="S30" s="354"/>
      <c r="T30" s="263"/>
      <c r="U30" s="355"/>
      <c r="V30" s="328"/>
      <c r="W30" s="256"/>
      <c r="X30" s="354"/>
      <c r="Y30" s="263"/>
      <c r="Z30" s="354"/>
      <c r="AA30" s="263"/>
      <c r="AB30" s="354"/>
      <c r="AC30" s="263"/>
      <c r="AD30" s="355"/>
      <c r="AE30" s="328"/>
      <c r="AF30" s="256"/>
      <c r="AG30" s="354"/>
      <c r="AH30" s="263"/>
      <c r="AI30" s="354"/>
      <c r="AJ30" s="263"/>
      <c r="AK30" s="354"/>
      <c r="AL30" s="263"/>
      <c r="AM30" s="355"/>
      <c r="AN30" s="328"/>
    </row>
    <row r="31" spans="1:40" ht="23.25" customHeight="1">
      <c r="A31" s="349"/>
      <c r="B31" s="356" t="s">
        <v>94</v>
      </c>
      <c r="C31" s="357" t="s">
        <v>45</v>
      </c>
      <c r="D31" s="260">
        <f>IF(ISERR(D32/D30*1000),0,D32/D30*1000)</f>
        <v>0</v>
      </c>
      <c r="E31" s="353"/>
      <c r="F31" s="258"/>
      <c r="G31" s="352"/>
      <c r="H31" s="358"/>
      <c r="I31" s="352"/>
      <c r="J31" s="358"/>
      <c r="K31" s="352"/>
      <c r="L31" s="358"/>
      <c r="M31" s="352"/>
      <c r="N31" s="260"/>
      <c r="O31" s="352"/>
      <c r="P31" s="358"/>
      <c r="Q31" s="352"/>
      <c r="R31" s="358"/>
      <c r="S31" s="352"/>
      <c r="T31" s="358"/>
      <c r="U31" s="355"/>
      <c r="V31" s="308">
        <f>IF(ISERR(N31/F31*100),0,N31/F31*100)</f>
        <v>0</v>
      </c>
      <c r="W31" s="260"/>
      <c r="X31" s="352"/>
      <c r="Y31" s="358"/>
      <c r="Z31" s="352"/>
      <c r="AA31" s="358"/>
      <c r="AB31" s="352"/>
      <c r="AC31" s="358"/>
      <c r="AD31" s="355"/>
      <c r="AE31" s="308">
        <f>IF(ISERR(W31/O31*100),0,W31/O31*100)</f>
        <v>0</v>
      </c>
      <c r="AF31" s="260"/>
      <c r="AG31" s="352"/>
      <c r="AH31" s="358"/>
      <c r="AI31" s="352"/>
      <c r="AJ31" s="358"/>
      <c r="AK31" s="352"/>
      <c r="AL31" s="358"/>
      <c r="AM31" s="355"/>
      <c r="AN31" s="308">
        <f>IF(ISERR(AF31/X31*100),0,AF31/X31*100)</f>
        <v>0</v>
      </c>
    </row>
    <row r="32" spans="1:40" ht="29.25" customHeight="1">
      <c r="A32" s="12"/>
      <c r="B32" s="359" t="s">
        <v>51</v>
      </c>
      <c r="C32" s="303" t="s">
        <v>16</v>
      </c>
      <c r="D32" s="258"/>
      <c r="E32" s="353"/>
      <c r="F32" s="260"/>
      <c r="G32" s="352"/>
      <c r="H32" s="262"/>
      <c r="I32" s="352"/>
      <c r="J32" s="262"/>
      <c r="K32" s="352"/>
      <c r="L32" s="262"/>
      <c r="M32" s="352"/>
      <c r="N32" s="256"/>
      <c r="O32" s="354"/>
      <c r="P32" s="263"/>
      <c r="Q32" s="354"/>
      <c r="R32" s="263"/>
      <c r="S32" s="354"/>
      <c r="T32" s="263"/>
      <c r="U32" s="355"/>
      <c r="V32" s="308">
        <f>IF(ISERR(N32/F32*100),0,N32/F32*100)</f>
        <v>0</v>
      </c>
      <c r="W32" s="256"/>
      <c r="X32" s="354"/>
      <c r="Y32" s="263"/>
      <c r="Z32" s="354"/>
      <c r="AA32" s="263"/>
      <c r="AB32" s="354"/>
      <c r="AC32" s="263"/>
      <c r="AD32" s="355"/>
      <c r="AE32" s="308">
        <f>IF(ISERR(W32/O32*100),0,W32/O32*100)</f>
        <v>0</v>
      </c>
      <c r="AF32" s="256"/>
      <c r="AG32" s="354"/>
      <c r="AH32" s="263"/>
      <c r="AI32" s="354"/>
      <c r="AJ32" s="263"/>
      <c r="AK32" s="354"/>
      <c r="AL32" s="263"/>
      <c r="AM32" s="355"/>
      <c r="AN32" s="308">
        <f>IF(ISERR(AF32/X32*100),0,AF32/X32*100)</f>
        <v>0</v>
      </c>
    </row>
    <row r="33" spans="1:40" ht="33" customHeight="1">
      <c r="A33" s="349"/>
      <c r="B33" s="360" t="s">
        <v>95</v>
      </c>
      <c r="C33" s="330" t="s">
        <v>93</v>
      </c>
      <c r="D33" s="258"/>
      <c r="E33" s="353"/>
      <c r="F33" s="260"/>
      <c r="G33" s="352"/>
      <c r="H33" s="262"/>
      <c r="I33" s="352"/>
      <c r="J33" s="262"/>
      <c r="K33" s="352"/>
      <c r="L33" s="262"/>
      <c r="M33" s="352"/>
      <c r="N33" s="256"/>
      <c r="O33" s="354"/>
      <c r="P33" s="263"/>
      <c r="Q33" s="354"/>
      <c r="R33" s="263"/>
      <c r="S33" s="354"/>
      <c r="T33" s="263"/>
      <c r="U33" s="355"/>
      <c r="V33" s="308"/>
      <c r="W33" s="256"/>
      <c r="X33" s="354"/>
      <c r="Y33" s="263"/>
      <c r="Z33" s="354"/>
      <c r="AA33" s="263"/>
      <c r="AB33" s="354"/>
      <c r="AC33" s="263"/>
      <c r="AD33" s="355"/>
      <c r="AE33" s="308"/>
      <c r="AF33" s="256"/>
      <c r="AG33" s="354"/>
      <c r="AH33" s="263"/>
      <c r="AI33" s="354"/>
      <c r="AJ33" s="263"/>
      <c r="AK33" s="354"/>
      <c r="AL33" s="263"/>
      <c r="AM33" s="355"/>
      <c r="AN33" s="308"/>
    </row>
    <row r="34" spans="1:40" ht="16.5" customHeight="1">
      <c r="A34" s="349"/>
      <c r="B34" s="356" t="s">
        <v>94</v>
      </c>
      <c r="C34" s="357" t="s">
        <v>45</v>
      </c>
      <c r="D34" s="260">
        <f>IF(ISERR(D35/D33*1000),0,D35/D33*1000)</f>
        <v>0</v>
      </c>
      <c r="E34" s="353"/>
      <c r="F34" s="258"/>
      <c r="G34" s="352"/>
      <c r="H34" s="358"/>
      <c r="I34" s="352"/>
      <c r="J34" s="358"/>
      <c r="K34" s="352"/>
      <c r="L34" s="358"/>
      <c r="M34" s="352"/>
      <c r="N34" s="260"/>
      <c r="O34" s="352"/>
      <c r="P34" s="358"/>
      <c r="Q34" s="352"/>
      <c r="R34" s="358"/>
      <c r="S34" s="352"/>
      <c r="T34" s="358"/>
      <c r="U34" s="355"/>
      <c r="V34" s="308">
        <f>IF(ISERR(N34/F34*100),0,N34/F34*100)</f>
        <v>0</v>
      </c>
      <c r="W34" s="260"/>
      <c r="X34" s="352"/>
      <c r="Y34" s="358"/>
      <c r="Z34" s="352"/>
      <c r="AA34" s="358"/>
      <c r="AB34" s="352"/>
      <c r="AC34" s="358"/>
      <c r="AD34" s="355"/>
      <c r="AE34" s="308">
        <f>IF(ISERR(W34/O34*100),0,W34/O34*100)</f>
        <v>0</v>
      </c>
      <c r="AF34" s="260"/>
      <c r="AG34" s="352"/>
      <c r="AH34" s="358"/>
      <c r="AI34" s="352"/>
      <c r="AJ34" s="358"/>
      <c r="AK34" s="352"/>
      <c r="AL34" s="358"/>
      <c r="AM34" s="355"/>
      <c r="AN34" s="308">
        <f>IF(ISERR(AF34/X34*100),0,AF34/X34*100)</f>
        <v>0</v>
      </c>
    </row>
    <row r="35" spans="1:40" ht="27.75" customHeight="1">
      <c r="A35" s="12"/>
      <c r="B35" s="359" t="s">
        <v>51</v>
      </c>
      <c r="C35" s="303" t="s">
        <v>16</v>
      </c>
      <c r="D35" s="258"/>
      <c r="E35" s="353"/>
      <c r="F35" s="260"/>
      <c r="G35" s="352"/>
      <c r="H35" s="262"/>
      <c r="I35" s="352"/>
      <c r="J35" s="262"/>
      <c r="K35" s="352"/>
      <c r="L35" s="262"/>
      <c r="M35" s="352"/>
      <c r="N35" s="256"/>
      <c r="O35" s="354"/>
      <c r="P35" s="263"/>
      <c r="Q35" s="354"/>
      <c r="R35" s="263"/>
      <c r="S35" s="354"/>
      <c r="T35" s="263"/>
      <c r="U35" s="355"/>
      <c r="V35" s="308">
        <f>IF(ISERR(N35/F35*100),0,N35/F35*100)</f>
        <v>0</v>
      </c>
      <c r="W35" s="256"/>
      <c r="X35" s="354"/>
      <c r="Y35" s="263"/>
      <c r="Z35" s="354"/>
      <c r="AA35" s="263"/>
      <c r="AB35" s="354"/>
      <c r="AC35" s="263"/>
      <c r="AD35" s="355"/>
      <c r="AE35" s="308">
        <f>IF(ISERR(W35/O35*100),0,W35/O35*100)</f>
        <v>0</v>
      </c>
      <c r="AF35" s="256"/>
      <c r="AG35" s="354"/>
      <c r="AH35" s="263"/>
      <c r="AI35" s="354"/>
      <c r="AJ35" s="263"/>
      <c r="AK35" s="354"/>
      <c r="AL35" s="263"/>
      <c r="AM35" s="355"/>
      <c r="AN35" s="308">
        <f>IF(ISERR(AF35/X35*100),0,AF35/X35*100)</f>
        <v>0</v>
      </c>
    </row>
    <row r="36" spans="1:40" ht="15" customHeight="1">
      <c r="A36" s="349"/>
      <c r="B36" s="360" t="s">
        <v>96</v>
      </c>
      <c r="C36" s="330" t="s">
        <v>93</v>
      </c>
      <c r="D36" s="258"/>
      <c r="E36" s="353"/>
      <c r="F36" s="260"/>
      <c r="G36" s="352"/>
      <c r="H36" s="262"/>
      <c r="I36" s="352"/>
      <c r="J36" s="262"/>
      <c r="K36" s="352"/>
      <c r="L36" s="262"/>
      <c r="M36" s="352"/>
      <c r="N36" s="256"/>
      <c r="O36" s="354"/>
      <c r="P36" s="263"/>
      <c r="Q36" s="354"/>
      <c r="R36" s="263"/>
      <c r="S36" s="354"/>
      <c r="T36" s="263"/>
      <c r="U36" s="355"/>
      <c r="V36" s="308"/>
      <c r="W36" s="256"/>
      <c r="X36" s="354"/>
      <c r="Y36" s="263"/>
      <c r="Z36" s="354"/>
      <c r="AA36" s="263"/>
      <c r="AB36" s="354"/>
      <c r="AC36" s="263"/>
      <c r="AD36" s="355"/>
      <c r="AE36" s="308"/>
      <c r="AF36" s="256"/>
      <c r="AG36" s="354"/>
      <c r="AH36" s="263"/>
      <c r="AI36" s="354"/>
      <c r="AJ36" s="263"/>
      <c r="AK36" s="354"/>
      <c r="AL36" s="263"/>
      <c r="AM36" s="355"/>
      <c r="AN36" s="308"/>
    </row>
    <row r="37" spans="1:40" ht="13.5" customHeight="1" hidden="1">
      <c r="A37" s="349"/>
      <c r="B37" s="356" t="s">
        <v>94</v>
      </c>
      <c r="C37" s="357" t="s">
        <v>45</v>
      </c>
      <c r="D37" s="260">
        <f>IF(ISERR(D38/D36*1000),0,D38/D36*1000)</f>
        <v>0</v>
      </c>
      <c r="E37" s="353"/>
      <c r="F37" s="258"/>
      <c r="G37" s="352"/>
      <c r="H37" s="358"/>
      <c r="I37" s="352"/>
      <c r="J37" s="358"/>
      <c r="K37" s="352"/>
      <c r="L37" s="358"/>
      <c r="M37" s="352"/>
      <c r="N37" s="260"/>
      <c r="O37" s="352"/>
      <c r="P37" s="358"/>
      <c r="Q37" s="352"/>
      <c r="R37" s="358"/>
      <c r="S37" s="352"/>
      <c r="T37" s="358"/>
      <c r="U37" s="355"/>
      <c r="V37" s="308">
        <f>IF(ISERR(N37/F37*100),0,N37/F37*100)</f>
        <v>0</v>
      </c>
      <c r="W37" s="260"/>
      <c r="X37" s="352"/>
      <c r="Y37" s="358"/>
      <c r="Z37" s="352"/>
      <c r="AA37" s="358"/>
      <c r="AB37" s="352"/>
      <c r="AC37" s="358"/>
      <c r="AD37" s="355"/>
      <c r="AE37" s="308">
        <f>IF(ISERR(W37/N37*100),0,W37/N37*100)</f>
        <v>0</v>
      </c>
      <c r="AF37" s="260"/>
      <c r="AG37" s="352"/>
      <c r="AH37" s="358"/>
      <c r="AI37" s="352"/>
      <c r="AJ37" s="358"/>
      <c r="AK37" s="352"/>
      <c r="AL37" s="358"/>
      <c r="AM37" s="355"/>
      <c r="AN37" s="308">
        <f>IF(ISERR(AF37/W37*100),0,AF37/W37*100)</f>
        <v>0</v>
      </c>
    </row>
    <row r="38" spans="1:40" ht="24.75" customHeight="1" hidden="1">
      <c r="A38" s="12"/>
      <c r="B38" s="356" t="s">
        <v>51</v>
      </c>
      <c r="C38" s="303" t="s">
        <v>16</v>
      </c>
      <c r="D38" s="258"/>
      <c r="E38" s="353"/>
      <c r="F38" s="260"/>
      <c r="G38" s="352"/>
      <c r="H38" s="262"/>
      <c r="I38" s="352"/>
      <c r="J38" s="262"/>
      <c r="K38" s="352"/>
      <c r="L38" s="262"/>
      <c r="M38" s="352"/>
      <c r="N38" s="256"/>
      <c r="O38" s="354"/>
      <c r="P38" s="263"/>
      <c r="Q38" s="354"/>
      <c r="R38" s="263"/>
      <c r="S38" s="354"/>
      <c r="T38" s="263"/>
      <c r="U38" s="355"/>
      <c r="V38" s="308">
        <f>IF(ISERR(N38/F38*100),0,N38/F38*100)</f>
        <v>0</v>
      </c>
      <c r="W38" s="256"/>
      <c r="X38" s="354"/>
      <c r="Y38" s="263"/>
      <c r="Z38" s="354"/>
      <c r="AA38" s="263"/>
      <c r="AB38" s="354"/>
      <c r="AC38" s="263"/>
      <c r="AD38" s="355"/>
      <c r="AE38" s="308">
        <f>IF(ISERR(W38/N38*100),0,W38/N38*100)</f>
        <v>0</v>
      </c>
      <c r="AF38" s="256"/>
      <c r="AG38" s="354"/>
      <c r="AH38" s="263"/>
      <c r="AI38" s="354"/>
      <c r="AJ38" s="263"/>
      <c r="AK38" s="354"/>
      <c r="AL38" s="263"/>
      <c r="AM38" s="355"/>
      <c r="AN38" s="308">
        <f>IF(ISERR(AF38/W38*100),0,AF38/W38*100)</f>
        <v>0</v>
      </c>
    </row>
    <row r="39" spans="1:40" ht="13.5" hidden="1">
      <c r="A39" s="349"/>
      <c r="B39" s="360" t="s">
        <v>97</v>
      </c>
      <c r="C39" s="330" t="s">
        <v>93</v>
      </c>
      <c r="D39" s="258"/>
      <c r="E39" s="353"/>
      <c r="F39" s="260"/>
      <c r="G39" s="352"/>
      <c r="H39" s="262"/>
      <c r="I39" s="352"/>
      <c r="J39" s="262"/>
      <c r="K39" s="352"/>
      <c r="L39" s="262"/>
      <c r="M39" s="352"/>
      <c r="N39" s="256"/>
      <c r="O39" s="354"/>
      <c r="P39" s="263"/>
      <c r="Q39" s="354"/>
      <c r="R39" s="263"/>
      <c r="S39" s="354"/>
      <c r="T39" s="263"/>
      <c r="U39" s="355"/>
      <c r="V39" s="308"/>
      <c r="W39" s="256"/>
      <c r="X39" s="354"/>
      <c r="Y39" s="263"/>
      <c r="Z39" s="354"/>
      <c r="AA39" s="263"/>
      <c r="AB39" s="354"/>
      <c r="AC39" s="263"/>
      <c r="AD39" s="355"/>
      <c r="AE39" s="308"/>
      <c r="AF39" s="256"/>
      <c r="AG39" s="354"/>
      <c r="AH39" s="263"/>
      <c r="AI39" s="354"/>
      <c r="AJ39" s="263"/>
      <c r="AK39" s="354"/>
      <c r="AL39" s="263"/>
      <c r="AM39" s="355"/>
      <c r="AN39" s="308"/>
    </row>
    <row r="40" spans="1:40" ht="12.75" hidden="1">
      <c r="A40" s="349"/>
      <c r="B40" s="356" t="s">
        <v>94</v>
      </c>
      <c r="C40" s="357" t="s">
        <v>45</v>
      </c>
      <c r="D40" s="260">
        <f>IF(ISERR(D41/D39*1000),0,D41/D39*1000)</f>
        <v>0</v>
      </c>
      <c r="E40" s="353"/>
      <c r="F40" s="258"/>
      <c r="G40" s="352"/>
      <c r="H40" s="358"/>
      <c r="I40" s="352"/>
      <c r="J40" s="358"/>
      <c r="K40" s="352"/>
      <c r="L40" s="358"/>
      <c r="M40" s="352"/>
      <c r="N40" s="260"/>
      <c r="O40" s="352"/>
      <c r="P40" s="358"/>
      <c r="Q40" s="352"/>
      <c r="R40" s="358"/>
      <c r="S40" s="352"/>
      <c r="T40" s="358"/>
      <c r="U40" s="355"/>
      <c r="V40" s="308">
        <f>IF(ISERR(N40/F40*100),0,N40/F40*100)</f>
        <v>0</v>
      </c>
      <c r="W40" s="260"/>
      <c r="X40" s="352"/>
      <c r="Y40" s="358"/>
      <c r="Z40" s="352"/>
      <c r="AA40" s="358"/>
      <c r="AB40" s="352"/>
      <c r="AC40" s="358"/>
      <c r="AD40" s="355"/>
      <c r="AE40" s="308">
        <f>IF(ISERR(W40/O40*100),0,W40/O40*100)</f>
        <v>0</v>
      </c>
      <c r="AF40" s="260"/>
      <c r="AG40" s="352"/>
      <c r="AH40" s="358"/>
      <c r="AI40" s="352"/>
      <c r="AJ40" s="358"/>
      <c r="AK40" s="352"/>
      <c r="AL40" s="358"/>
      <c r="AM40" s="355"/>
      <c r="AN40" s="308">
        <f>IF(ISERR(AF40/X40*100),0,AF40/X40*100)</f>
        <v>0</v>
      </c>
    </row>
    <row r="41" spans="1:40" ht="12.75" hidden="1">
      <c r="A41" s="12"/>
      <c r="B41" s="356" t="s">
        <v>51</v>
      </c>
      <c r="C41" s="303" t="s">
        <v>16</v>
      </c>
      <c r="D41" s="258"/>
      <c r="E41" s="353"/>
      <c r="F41" s="260"/>
      <c r="G41" s="352"/>
      <c r="H41" s="262"/>
      <c r="I41" s="352"/>
      <c r="J41" s="262"/>
      <c r="K41" s="352"/>
      <c r="L41" s="262"/>
      <c r="M41" s="352"/>
      <c r="N41" s="256"/>
      <c r="O41" s="354"/>
      <c r="P41" s="263"/>
      <c r="Q41" s="354"/>
      <c r="R41" s="263"/>
      <c r="S41" s="354"/>
      <c r="T41" s="263"/>
      <c r="U41" s="355"/>
      <c r="V41" s="308">
        <f>IF(ISERR(N41/F41*100),0,N41/F41*100)</f>
        <v>0</v>
      </c>
      <c r="W41" s="256"/>
      <c r="X41" s="354"/>
      <c r="Y41" s="263"/>
      <c r="Z41" s="354"/>
      <c r="AA41" s="263"/>
      <c r="AB41" s="354"/>
      <c r="AC41" s="263"/>
      <c r="AD41" s="355"/>
      <c r="AE41" s="308">
        <f>IF(ISERR(W41/O41*100),0,W41/O41*100)</f>
        <v>0</v>
      </c>
      <c r="AF41" s="256"/>
      <c r="AG41" s="354"/>
      <c r="AH41" s="263"/>
      <c r="AI41" s="354"/>
      <c r="AJ41" s="263"/>
      <c r="AK41" s="354"/>
      <c r="AL41" s="263"/>
      <c r="AM41" s="355"/>
      <c r="AN41" s="308">
        <f>IF(ISERR(AF41/X41*100),0,AF41/X41*100)</f>
        <v>0</v>
      </c>
    </row>
    <row r="42" spans="1:40" ht="13.5" hidden="1">
      <c r="A42" s="349"/>
      <c r="B42" s="360" t="s">
        <v>98</v>
      </c>
      <c r="C42" s="330" t="s">
        <v>93</v>
      </c>
      <c r="D42" s="258"/>
      <c r="E42" s="353"/>
      <c r="F42" s="260"/>
      <c r="G42" s="352"/>
      <c r="H42" s="262"/>
      <c r="I42" s="352"/>
      <c r="J42" s="262"/>
      <c r="K42" s="352"/>
      <c r="L42" s="262"/>
      <c r="M42" s="352"/>
      <c r="N42" s="256"/>
      <c r="O42" s="354"/>
      <c r="P42" s="263"/>
      <c r="Q42" s="354"/>
      <c r="R42" s="263"/>
      <c r="S42" s="354"/>
      <c r="T42" s="263"/>
      <c r="U42" s="355"/>
      <c r="V42" s="308"/>
      <c r="W42" s="256"/>
      <c r="X42" s="354"/>
      <c r="Y42" s="263"/>
      <c r="Z42" s="354"/>
      <c r="AA42" s="263"/>
      <c r="AB42" s="354"/>
      <c r="AC42" s="263"/>
      <c r="AD42" s="355"/>
      <c r="AE42" s="308"/>
      <c r="AF42" s="256"/>
      <c r="AG42" s="354"/>
      <c r="AH42" s="263"/>
      <c r="AI42" s="354"/>
      <c r="AJ42" s="263"/>
      <c r="AK42" s="354"/>
      <c r="AL42" s="263"/>
      <c r="AM42" s="355"/>
      <c r="AN42" s="308"/>
    </row>
    <row r="43" spans="1:40" ht="12.75" hidden="1">
      <c r="A43" s="349"/>
      <c r="B43" s="356" t="s">
        <v>94</v>
      </c>
      <c r="C43" s="357" t="s">
        <v>45</v>
      </c>
      <c r="D43" s="260">
        <f>IF(ISERR(D44/D42*1000),0,D44/D42*1000)</f>
        <v>0</v>
      </c>
      <c r="E43" s="353"/>
      <c r="F43" s="258"/>
      <c r="G43" s="352"/>
      <c r="H43" s="358"/>
      <c r="I43" s="352"/>
      <c r="J43" s="358"/>
      <c r="K43" s="352"/>
      <c r="L43" s="358"/>
      <c r="M43" s="352"/>
      <c r="N43" s="260"/>
      <c r="O43" s="352"/>
      <c r="P43" s="358"/>
      <c r="Q43" s="352"/>
      <c r="R43" s="358"/>
      <c r="S43" s="361"/>
      <c r="T43" s="358"/>
      <c r="U43" s="355"/>
      <c r="V43" s="308">
        <f>IF(ISERR(N43/F43*100),0,N43/F43*100)</f>
        <v>0</v>
      </c>
      <c r="W43" s="260"/>
      <c r="X43" s="352"/>
      <c r="Y43" s="358"/>
      <c r="Z43" s="352"/>
      <c r="AA43" s="358"/>
      <c r="AB43" s="361"/>
      <c r="AC43" s="358"/>
      <c r="AD43" s="355"/>
      <c r="AE43" s="308">
        <f>IF(ISERR(W43/O43*100),0,W43/O43*100)</f>
        <v>0</v>
      </c>
      <c r="AF43" s="260"/>
      <c r="AG43" s="352"/>
      <c r="AH43" s="358"/>
      <c r="AI43" s="352"/>
      <c r="AJ43" s="358"/>
      <c r="AK43" s="361"/>
      <c r="AL43" s="358"/>
      <c r="AM43" s="355"/>
      <c r="AN43" s="308">
        <f>IF(ISERR(AF43/X43*100),0,AF43/X43*100)</f>
        <v>0</v>
      </c>
    </row>
    <row r="44" spans="1:40" ht="12.75" hidden="1">
      <c r="A44" s="12"/>
      <c r="B44" s="356" t="s">
        <v>51</v>
      </c>
      <c r="C44" s="303" t="s">
        <v>16</v>
      </c>
      <c r="D44" s="258"/>
      <c r="E44" s="353"/>
      <c r="F44" s="260"/>
      <c r="G44" s="352"/>
      <c r="H44" s="262"/>
      <c r="I44" s="352"/>
      <c r="J44" s="262"/>
      <c r="K44" s="352"/>
      <c r="L44" s="262"/>
      <c r="M44" s="352"/>
      <c r="N44" s="256"/>
      <c r="O44" s="354"/>
      <c r="P44" s="263"/>
      <c r="Q44" s="362"/>
      <c r="R44" s="263"/>
      <c r="S44" s="362"/>
      <c r="T44" s="263"/>
      <c r="U44" s="355"/>
      <c r="V44" s="308">
        <f>IF(ISERR(N44/F44*100),0,N44/F44*100)</f>
        <v>0</v>
      </c>
      <c r="W44" s="256"/>
      <c r="X44" s="354"/>
      <c r="Y44" s="263"/>
      <c r="Z44" s="362"/>
      <c r="AA44" s="263"/>
      <c r="AB44" s="362"/>
      <c r="AC44" s="263"/>
      <c r="AD44" s="355"/>
      <c r="AE44" s="308">
        <f>IF(ISERR(W44/O44*100),0,W44/O44*100)</f>
        <v>0</v>
      </c>
      <c r="AF44" s="256"/>
      <c r="AG44" s="354"/>
      <c r="AH44" s="263"/>
      <c r="AI44" s="362"/>
      <c r="AJ44" s="263"/>
      <c r="AK44" s="362"/>
      <c r="AL44" s="263"/>
      <c r="AM44" s="355"/>
      <c r="AN44" s="308">
        <f>IF(ISERR(AF44/X44*100),0,AF44/X44*100)</f>
        <v>0</v>
      </c>
    </row>
    <row r="45" spans="1:40" ht="12.75" hidden="1">
      <c r="A45" s="349" t="s">
        <v>99</v>
      </c>
      <c r="B45" s="706" t="s">
        <v>100</v>
      </c>
      <c r="C45" s="303" t="s">
        <v>46</v>
      </c>
      <c r="D45" s="258"/>
      <c r="E45" s="24"/>
      <c r="F45" s="260"/>
      <c r="G45" s="361"/>
      <c r="H45" s="262"/>
      <c r="I45" s="361"/>
      <c r="J45" s="262"/>
      <c r="K45" s="361"/>
      <c r="L45" s="262"/>
      <c r="M45" s="361"/>
      <c r="N45" s="256"/>
      <c r="O45" s="362"/>
      <c r="P45" s="263"/>
      <c r="Q45" s="362"/>
      <c r="R45" s="263"/>
      <c r="S45" s="362"/>
      <c r="T45" s="263"/>
      <c r="U45" s="355"/>
      <c r="V45" s="328"/>
      <c r="W45" s="256"/>
      <c r="X45" s="362"/>
      <c r="Y45" s="263"/>
      <c r="Z45" s="362"/>
      <c r="AA45" s="263"/>
      <c r="AB45" s="362"/>
      <c r="AC45" s="263"/>
      <c r="AD45" s="355"/>
      <c r="AE45" s="328"/>
      <c r="AF45" s="256"/>
      <c r="AG45" s="362"/>
      <c r="AH45" s="263"/>
      <c r="AI45" s="362"/>
      <c r="AJ45" s="263"/>
      <c r="AK45" s="362"/>
      <c r="AL45" s="263"/>
      <c r="AM45" s="355"/>
      <c r="AN45" s="328"/>
    </row>
    <row r="46" spans="1:40" ht="12.75" hidden="1">
      <c r="A46" s="349"/>
      <c r="B46" s="707"/>
      <c r="C46" s="330" t="s">
        <v>101</v>
      </c>
      <c r="D46" s="260">
        <f>IF(ISERR(D47/D45*1000),0,D47/D45*1000)</f>
        <v>0</v>
      </c>
      <c r="E46" s="353"/>
      <c r="F46" s="258"/>
      <c r="G46" s="361"/>
      <c r="H46" s="358"/>
      <c r="I46" s="361"/>
      <c r="J46" s="358"/>
      <c r="K46" s="361"/>
      <c r="L46" s="358"/>
      <c r="M46" s="361"/>
      <c r="N46" s="260"/>
      <c r="O46" s="361"/>
      <c r="P46" s="358"/>
      <c r="Q46" s="361"/>
      <c r="R46" s="358"/>
      <c r="S46" s="361"/>
      <c r="T46" s="358"/>
      <c r="U46" s="355"/>
      <c r="V46" s="308">
        <f>IF(ISERR(N46/F46*100),0,N46/F46*100)</f>
        <v>0</v>
      </c>
      <c r="W46" s="260"/>
      <c r="X46" s="361"/>
      <c r="Y46" s="358"/>
      <c r="Z46" s="361"/>
      <c r="AA46" s="358"/>
      <c r="AB46" s="361"/>
      <c r="AC46" s="358"/>
      <c r="AD46" s="355"/>
      <c r="AE46" s="308">
        <f>IF(ISERR(W46/O46*100),0,W46/O46*100)</f>
        <v>0</v>
      </c>
      <c r="AF46" s="260"/>
      <c r="AG46" s="361"/>
      <c r="AH46" s="358"/>
      <c r="AI46" s="361"/>
      <c r="AJ46" s="358"/>
      <c r="AK46" s="361"/>
      <c r="AL46" s="358"/>
      <c r="AM46" s="355"/>
      <c r="AN46" s="308">
        <f>IF(ISERR(AF46/X46*100),0,AF46/X46*100)</f>
        <v>0</v>
      </c>
    </row>
    <row r="47" spans="1:40" ht="12.75" hidden="1">
      <c r="A47" s="12"/>
      <c r="B47" s="677"/>
      <c r="C47" s="303" t="s">
        <v>16</v>
      </c>
      <c r="D47" s="258"/>
      <c r="E47" s="353"/>
      <c r="F47" s="260"/>
      <c r="G47" s="361"/>
      <c r="H47" s="262"/>
      <c r="I47" s="361"/>
      <c r="J47" s="262"/>
      <c r="K47" s="361"/>
      <c r="L47" s="262"/>
      <c r="M47" s="361"/>
      <c r="N47" s="256"/>
      <c r="O47" s="362"/>
      <c r="P47" s="263"/>
      <c r="Q47" s="362"/>
      <c r="R47" s="263"/>
      <c r="S47" s="362"/>
      <c r="T47" s="263"/>
      <c r="U47" s="363"/>
      <c r="V47" s="308">
        <f>IF(ISERR(N47/F47*100),0,N47/F47*100)</f>
        <v>0</v>
      </c>
      <c r="W47" s="256"/>
      <c r="X47" s="362"/>
      <c r="Y47" s="263"/>
      <c r="Z47" s="362"/>
      <c r="AA47" s="263"/>
      <c r="AB47" s="362"/>
      <c r="AC47" s="263"/>
      <c r="AD47" s="363"/>
      <c r="AE47" s="308">
        <f>IF(ISERR(W47/O47*100),0,W47/O47*100)</f>
        <v>0</v>
      </c>
      <c r="AF47" s="256"/>
      <c r="AG47" s="362"/>
      <c r="AH47" s="263"/>
      <c r="AI47" s="362"/>
      <c r="AJ47" s="263"/>
      <c r="AK47" s="362"/>
      <c r="AL47" s="263"/>
      <c r="AM47" s="363"/>
      <c r="AN47" s="308">
        <f>IF(ISERR(AF47/X47*100),0,AF47/X47*100)</f>
        <v>0</v>
      </c>
    </row>
    <row r="48" spans="1:40" ht="12.75" hidden="1">
      <c r="A48" s="349" t="s">
        <v>102</v>
      </c>
      <c r="B48" s="706" t="s">
        <v>103</v>
      </c>
      <c r="C48" s="303" t="s">
        <v>46</v>
      </c>
      <c r="D48" s="258"/>
      <c r="E48" s="24"/>
      <c r="F48" s="260"/>
      <c r="G48" s="361"/>
      <c r="H48" s="262"/>
      <c r="I48" s="361"/>
      <c r="J48" s="262"/>
      <c r="K48" s="361"/>
      <c r="L48" s="262"/>
      <c r="M48" s="361"/>
      <c r="N48" s="256"/>
      <c r="O48" s="362"/>
      <c r="P48" s="263"/>
      <c r="Q48" s="362"/>
      <c r="R48" s="263"/>
      <c r="S48" s="362"/>
      <c r="T48" s="263"/>
      <c r="U48" s="363"/>
      <c r="V48" s="328"/>
      <c r="W48" s="256"/>
      <c r="X48" s="362"/>
      <c r="Y48" s="263"/>
      <c r="Z48" s="362"/>
      <c r="AA48" s="263"/>
      <c r="AB48" s="362"/>
      <c r="AC48" s="263"/>
      <c r="AD48" s="363"/>
      <c r="AE48" s="328"/>
      <c r="AF48" s="256"/>
      <c r="AG48" s="362"/>
      <c r="AH48" s="263"/>
      <c r="AI48" s="362"/>
      <c r="AJ48" s="263"/>
      <c r="AK48" s="362"/>
      <c r="AL48" s="263"/>
      <c r="AM48" s="363"/>
      <c r="AN48" s="328"/>
    </row>
    <row r="49" spans="1:40" ht="12.75" hidden="1">
      <c r="A49" s="349"/>
      <c r="B49" s="707"/>
      <c r="C49" s="330" t="s">
        <v>101</v>
      </c>
      <c r="D49" s="260">
        <f>IF(ISERR(D50/D48*1000),0,D50/D48*1000)</f>
        <v>0</v>
      </c>
      <c r="E49" s="353"/>
      <c r="F49" s="258"/>
      <c r="G49" s="361"/>
      <c r="H49" s="358"/>
      <c r="I49" s="361"/>
      <c r="J49" s="358"/>
      <c r="K49" s="361"/>
      <c r="L49" s="358"/>
      <c r="M49" s="361"/>
      <c r="N49" s="260"/>
      <c r="O49" s="361"/>
      <c r="P49" s="358"/>
      <c r="Q49" s="361"/>
      <c r="R49" s="358"/>
      <c r="S49" s="361"/>
      <c r="T49" s="358"/>
      <c r="U49" s="355"/>
      <c r="V49" s="308">
        <f>IF(ISERR(N49/F49*100),0,N49/F49*100)</f>
        <v>0</v>
      </c>
      <c r="W49" s="260"/>
      <c r="X49" s="361"/>
      <c r="Y49" s="358"/>
      <c r="Z49" s="361"/>
      <c r="AA49" s="358"/>
      <c r="AB49" s="361"/>
      <c r="AC49" s="358"/>
      <c r="AD49" s="355"/>
      <c r="AE49" s="308">
        <f>IF(ISERR(W49/O49*100),0,W49/O49*100)</f>
        <v>0</v>
      </c>
      <c r="AF49" s="260"/>
      <c r="AG49" s="361"/>
      <c r="AH49" s="358"/>
      <c r="AI49" s="361"/>
      <c r="AJ49" s="358"/>
      <c r="AK49" s="361"/>
      <c r="AL49" s="358"/>
      <c r="AM49" s="355"/>
      <c r="AN49" s="308">
        <f>IF(ISERR(AF49/X49*100),0,AF49/X49*100)</f>
        <v>0</v>
      </c>
    </row>
    <row r="50" spans="1:40" ht="12.75" hidden="1">
      <c r="A50" s="12"/>
      <c r="B50" s="677"/>
      <c r="C50" s="303" t="s">
        <v>16</v>
      </c>
      <c r="D50" s="258"/>
      <c r="E50" s="353"/>
      <c r="F50" s="260"/>
      <c r="G50" s="361"/>
      <c r="H50" s="262"/>
      <c r="I50" s="361"/>
      <c r="J50" s="262"/>
      <c r="K50" s="361"/>
      <c r="L50" s="262"/>
      <c r="M50" s="361"/>
      <c r="N50" s="256"/>
      <c r="O50" s="362"/>
      <c r="P50" s="263"/>
      <c r="Q50" s="362"/>
      <c r="R50" s="263"/>
      <c r="S50" s="362"/>
      <c r="T50" s="263"/>
      <c r="U50" s="363"/>
      <c r="V50" s="308">
        <f>IF(ISERR(N50/F50*100),0,N50/F50*100)</f>
        <v>0</v>
      </c>
      <c r="W50" s="256"/>
      <c r="X50" s="362"/>
      <c r="Y50" s="263"/>
      <c r="Z50" s="362"/>
      <c r="AA50" s="263"/>
      <c r="AB50" s="362"/>
      <c r="AC50" s="263"/>
      <c r="AD50" s="363"/>
      <c r="AE50" s="308">
        <f>IF(ISERR(W50/O50*100),0,W50/O50*100)</f>
        <v>0</v>
      </c>
      <c r="AF50" s="256"/>
      <c r="AG50" s="362"/>
      <c r="AH50" s="263"/>
      <c r="AI50" s="362"/>
      <c r="AJ50" s="263"/>
      <c r="AK50" s="362"/>
      <c r="AL50" s="263"/>
      <c r="AM50" s="363"/>
      <c r="AN50" s="308">
        <f>IF(ISERR(AF50/X50*100),0,AF50/X50*100)</f>
        <v>0</v>
      </c>
    </row>
    <row r="51" spans="1:40" ht="12.75" hidden="1">
      <c r="A51" s="349" t="s">
        <v>104</v>
      </c>
      <c r="B51" s="695" t="s">
        <v>105</v>
      </c>
      <c r="C51" s="303" t="s">
        <v>46</v>
      </c>
      <c r="D51" s="258"/>
      <c r="E51" s="24"/>
      <c r="F51" s="260"/>
      <c r="G51" s="361"/>
      <c r="H51" s="262"/>
      <c r="I51" s="361"/>
      <c r="J51" s="262"/>
      <c r="K51" s="361"/>
      <c r="L51" s="262"/>
      <c r="M51" s="361"/>
      <c r="N51" s="256"/>
      <c r="O51" s="362"/>
      <c r="P51" s="263"/>
      <c r="Q51" s="362"/>
      <c r="R51" s="263"/>
      <c r="S51" s="362"/>
      <c r="T51" s="263"/>
      <c r="U51" s="363"/>
      <c r="V51" s="328"/>
      <c r="W51" s="256"/>
      <c r="X51" s="362"/>
      <c r="Y51" s="263"/>
      <c r="Z51" s="362"/>
      <c r="AA51" s="263"/>
      <c r="AB51" s="362"/>
      <c r="AC51" s="263"/>
      <c r="AD51" s="363"/>
      <c r="AE51" s="328"/>
      <c r="AF51" s="256"/>
      <c r="AG51" s="362"/>
      <c r="AH51" s="263"/>
      <c r="AI51" s="362"/>
      <c r="AJ51" s="263"/>
      <c r="AK51" s="362"/>
      <c r="AL51" s="263"/>
      <c r="AM51" s="363"/>
      <c r="AN51" s="328"/>
    </row>
    <row r="52" spans="1:40" ht="12.75" hidden="1">
      <c r="A52" s="349"/>
      <c r="B52" s="695"/>
      <c r="C52" s="330" t="s">
        <v>101</v>
      </c>
      <c r="D52" s="260">
        <f>IF(ISERR(D53/D51*1000),0,D53/D51*1000)</f>
        <v>0</v>
      </c>
      <c r="E52" s="353"/>
      <c r="F52" s="258"/>
      <c r="G52" s="361"/>
      <c r="H52" s="358"/>
      <c r="I52" s="361"/>
      <c r="J52" s="358"/>
      <c r="K52" s="361"/>
      <c r="L52" s="358"/>
      <c r="M52" s="361"/>
      <c r="N52" s="260"/>
      <c r="O52" s="361"/>
      <c r="P52" s="358"/>
      <c r="Q52" s="361"/>
      <c r="R52" s="358"/>
      <c r="S52" s="361"/>
      <c r="T52" s="358"/>
      <c r="U52" s="355"/>
      <c r="V52" s="308">
        <f>IF(ISERR(N52/F52*100),0,N52/F52*100)</f>
        <v>0</v>
      </c>
      <c r="W52" s="260"/>
      <c r="X52" s="361"/>
      <c r="Y52" s="358"/>
      <c r="Z52" s="361"/>
      <c r="AA52" s="358"/>
      <c r="AB52" s="361"/>
      <c r="AC52" s="358"/>
      <c r="AD52" s="355"/>
      <c r="AE52" s="308">
        <f>IF(ISERR(W52/O52*100),0,W52/O52*100)</f>
        <v>0</v>
      </c>
      <c r="AF52" s="260"/>
      <c r="AG52" s="361"/>
      <c r="AH52" s="358"/>
      <c r="AI52" s="361"/>
      <c r="AJ52" s="358"/>
      <c r="AK52" s="361"/>
      <c r="AL52" s="358"/>
      <c r="AM52" s="355"/>
      <c r="AN52" s="308">
        <f>IF(ISERR(AF52/X52*100),0,AF52/X52*100)</f>
        <v>0</v>
      </c>
    </row>
    <row r="53" spans="1:40" ht="12.75" hidden="1">
      <c r="A53" s="12"/>
      <c r="B53" s="695"/>
      <c r="C53" s="303" t="s">
        <v>16</v>
      </c>
      <c r="D53" s="258"/>
      <c r="E53" s="353"/>
      <c r="F53" s="260"/>
      <c r="G53" s="361"/>
      <c r="H53" s="262"/>
      <c r="I53" s="361"/>
      <c r="J53" s="262"/>
      <c r="K53" s="361"/>
      <c r="L53" s="262"/>
      <c r="M53" s="361"/>
      <c r="N53" s="256"/>
      <c r="O53" s="362"/>
      <c r="P53" s="263"/>
      <c r="Q53" s="362"/>
      <c r="R53" s="263"/>
      <c r="S53" s="362"/>
      <c r="T53" s="263"/>
      <c r="U53" s="363"/>
      <c r="V53" s="308">
        <f>IF(ISERR(N53/F53*100),0,N53/F53*100)</f>
        <v>0</v>
      </c>
      <c r="W53" s="256"/>
      <c r="X53" s="362"/>
      <c r="Y53" s="263"/>
      <c r="Z53" s="362"/>
      <c r="AA53" s="263"/>
      <c r="AB53" s="362"/>
      <c r="AC53" s="263"/>
      <c r="AD53" s="363"/>
      <c r="AE53" s="308">
        <f>IF(ISERR(W53/O53*100),0,W53/O53*100)</f>
        <v>0</v>
      </c>
      <c r="AF53" s="256"/>
      <c r="AG53" s="362"/>
      <c r="AH53" s="263"/>
      <c r="AI53" s="362"/>
      <c r="AJ53" s="263"/>
      <c r="AK53" s="362"/>
      <c r="AL53" s="263"/>
      <c r="AM53" s="363"/>
      <c r="AN53" s="308">
        <f>IF(ISERR(AF53/X53*100),0,AF53/X53*100)</f>
        <v>0</v>
      </c>
    </row>
    <row r="54" spans="1:40" ht="12.75" hidden="1">
      <c r="A54" s="349" t="s">
        <v>106</v>
      </c>
      <c r="B54" s="695" t="s">
        <v>107</v>
      </c>
      <c r="C54" s="303" t="s">
        <v>46</v>
      </c>
      <c r="D54" s="258"/>
      <c r="E54" s="24"/>
      <c r="F54" s="260"/>
      <c r="G54" s="361"/>
      <c r="H54" s="262"/>
      <c r="I54" s="361"/>
      <c r="J54" s="262"/>
      <c r="K54" s="361"/>
      <c r="L54" s="262"/>
      <c r="M54" s="361"/>
      <c r="N54" s="256"/>
      <c r="O54" s="362"/>
      <c r="P54" s="263"/>
      <c r="Q54" s="362"/>
      <c r="R54" s="263"/>
      <c r="S54" s="362"/>
      <c r="T54" s="263"/>
      <c r="U54" s="363"/>
      <c r="V54" s="328"/>
      <c r="W54" s="256"/>
      <c r="X54" s="362"/>
      <c r="Y54" s="263"/>
      <c r="Z54" s="362"/>
      <c r="AA54" s="263"/>
      <c r="AB54" s="362"/>
      <c r="AC54" s="263"/>
      <c r="AD54" s="363"/>
      <c r="AE54" s="328"/>
      <c r="AF54" s="256"/>
      <c r="AG54" s="362"/>
      <c r="AH54" s="263"/>
      <c r="AI54" s="362"/>
      <c r="AJ54" s="263"/>
      <c r="AK54" s="362"/>
      <c r="AL54" s="263"/>
      <c r="AM54" s="363"/>
      <c r="AN54" s="328"/>
    </row>
    <row r="55" spans="1:40" ht="12.75" hidden="1">
      <c r="A55" s="349"/>
      <c r="B55" s="695"/>
      <c r="C55" s="330" t="s">
        <v>101</v>
      </c>
      <c r="D55" s="260">
        <f>IF(ISERR(D56/D54*1000),0,D56/D54*1000)</f>
        <v>0</v>
      </c>
      <c r="E55" s="353"/>
      <c r="F55" s="258"/>
      <c r="G55" s="361"/>
      <c r="H55" s="358"/>
      <c r="I55" s="361"/>
      <c r="J55" s="358"/>
      <c r="K55" s="361"/>
      <c r="L55" s="358"/>
      <c r="M55" s="361"/>
      <c r="N55" s="260"/>
      <c r="O55" s="361"/>
      <c r="P55" s="358"/>
      <c r="Q55" s="361"/>
      <c r="R55" s="358"/>
      <c r="S55" s="361"/>
      <c r="T55" s="358"/>
      <c r="U55" s="355"/>
      <c r="V55" s="308">
        <f>IF(ISERR(N55/F55*100),0,N55/F55*100)</f>
        <v>0</v>
      </c>
      <c r="W55" s="260"/>
      <c r="X55" s="361"/>
      <c r="Y55" s="358"/>
      <c r="Z55" s="361"/>
      <c r="AA55" s="358"/>
      <c r="AB55" s="361"/>
      <c r="AC55" s="358"/>
      <c r="AD55" s="355"/>
      <c r="AE55" s="308">
        <f>IF(ISERR(W55/O55*100),0,W55/O55*100)</f>
        <v>0</v>
      </c>
      <c r="AF55" s="260"/>
      <c r="AG55" s="361"/>
      <c r="AH55" s="358"/>
      <c r="AI55" s="361"/>
      <c r="AJ55" s="358"/>
      <c r="AK55" s="361"/>
      <c r="AL55" s="358"/>
      <c r="AM55" s="355"/>
      <c r="AN55" s="308">
        <f>IF(ISERR(AF55/X55*100),0,AF55/X55*100)</f>
        <v>0</v>
      </c>
    </row>
    <row r="56" spans="1:40" ht="12.75" hidden="1">
      <c r="A56" s="12"/>
      <c r="B56" s="695"/>
      <c r="C56" s="303" t="s">
        <v>16</v>
      </c>
      <c r="D56" s="258"/>
      <c r="E56" s="353"/>
      <c r="F56" s="260"/>
      <c r="G56" s="361"/>
      <c r="H56" s="262"/>
      <c r="I56" s="361"/>
      <c r="J56" s="262"/>
      <c r="K56" s="361"/>
      <c r="L56" s="262"/>
      <c r="M56" s="361"/>
      <c r="N56" s="256"/>
      <c r="O56" s="362"/>
      <c r="P56" s="263"/>
      <c r="Q56" s="362"/>
      <c r="R56" s="263"/>
      <c r="S56" s="362"/>
      <c r="T56" s="263"/>
      <c r="U56" s="363"/>
      <c r="V56" s="308">
        <f>IF(ISERR(N56/F56*100),0,N56/F56*100)</f>
        <v>0</v>
      </c>
      <c r="W56" s="256"/>
      <c r="X56" s="362"/>
      <c r="Y56" s="263"/>
      <c r="Z56" s="362"/>
      <c r="AA56" s="263"/>
      <c r="AB56" s="362"/>
      <c r="AC56" s="263"/>
      <c r="AD56" s="363"/>
      <c r="AE56" s="308">
        <f>IF(ISERR(W56/O56*100),0,W56/O56*100)</f>
        <v>0</v>
      </c>
      <c r="AF56" s="256"/>
      <c r="AG56" s="362"/>
      <c r="AH56" s="263"/>
      <c r="AI56" s="362"/>
      <c r="AJ56" s="263"/>
      <c r="AK56" s="362"/>
      <c r="AL56" s="263"/>
      <c r="AM56" s="363"/>
      <c r="AN56" s="308">
        <f>IF(ISERR(AF56/X56*100),0,AF56/X56*100)</f>
        <v>0</v>
      </c>
    </row>
    <row r="57" spans="1:40" ht="12.75" hidden="1">
      <c r="A57" s="349" t="s">
        <v>108</v>
      </c>
      <c r="B57" s="695" t="s">
        <v>109</v>
      </c>
      <c r="C57" s="303" t="s">
        <v>46</v>
      </c>
      <c r="D57" s="258"/>
      <c r="E57" s="24"/>
      <c r="F57" s="260"/>
      <c r="G57" s="361"/>
      <c r="H57" s="262"/>
      <c r="I57" s="361"/>
      <c r="J57" s="262"/>
      <c r="K57" s="361"/>
      <c r="L57" s="262"/>
      <c r="M57" s="361"/>
      <c r="N57" s="256"/>
      <c r="O57" s="362"/>
      <c r="P57" s="263"/>
      <c r="Q57" s="362"/>
      <c r="R57" s="263"/>
      <c r="S57" s="362"/>
      <c r="T57" s="263"/>
      <c r="U57" s="363"/>
      <c r="V57" s="328"/>
      <c r="W57" s="256"/>
      <c r="X57" s="362"/>
      <c r="Y57" s="263"/>
      <c r="Z57" s="362"/>
      <c r="AA57" s="263"/>
      <c r="AB57" s="362"/>
      <c r="AC57" s="263"/>
      <c r="AD57" s="363"/>
      <c r="AE57" s="328"/>
      <c r="AF57" s="256"/>
      <c r="AG57" s="362"/>
      <c r="AH57" s="263"/>
      <c r="AI57" s="362"/>
      <c r="AJ57" s="263"/>
      <c r="AK57" s="362"/>
      <c r="AL57" s="263"/>
      <c r="AM57" s="363"/>
      <c r="AN57" s="328"/>
    </row>
    <row r="58" spans="1:40" ht="12.75" hidden="1">
      <c r="A58" s="349"/>
      <c r="B58" s="695"/>
      <c r="C58" s="330" t="s">
        <v>101</v>
      </c>
      <c r="D58" s="260">
        <f>IF(ISERR(D59/D57*1000),0,D59/D57*1000)</f>
        <v>0</v>
      </c>
      <c r="E58" s="353"/>
      <c r="F58" s="258"/>
      <c r="G58" s="361"/>
      <c r="H58" s="358"/>
      <c r="I58" s="361"/>
      <c r="J58" s="358"/>
      <c r="K58" s="361"/>
      <c r="L58" s="358"/>
      <c r="M58" s="361"/>
      <c r="N58" s="260"/>
      <c r="O58" s="361"/>
      <c r="P58" s="358"/>
      <c r="Q58" s="361"/>
      <c r="R58" s="358"/>
      <c r="S58" s="361"/>
      <c r="T58" s="358"/>
      <c r="U58" s="355"/>
      <c r="V58" s="308">
        <f>IF(ISERR(N58/F58*100),0,N58/F58*100)</f>
        <v>0</v>
      </c>
      <c r="W58" s="260"/>
      <c r="X58" s="361"/>
      <c r="Y58" s="358"/>
      <c r="Z58" s="361"/>
      <c r="AA58" s="358"/>
      <c r="AB58" s="361"/>
      <c r="AC58" s="358"/>
      <c r="AD58" s="355"/>
      <c r="AE58" s="308">
        <f>IF(ISERR(W58/O58*100),0,W58/O58*100)</f>
        <v>0</v>
      </c>
      <c r="AF58" s="260"/>
      <c r="AG58" s="361"/>
      <c r="AH58" s="358"/>
      <c r="AI58" s="361"/>
      <c r="AJ58" s="358"/>
      <c r="AK58" s="361"/>
      <c r="AL58" s="358"/>
      <c r="AM58" s="355"/>
      <c r="AN58" s="308">
        <f>IF(ISERR(AF58/X58*100),0,AF58/X58*100)</f>
        <v>0</v>
      </c>
    </row>
    <row r="59" spans="1:40" ht="13.5" hidden="1">
      <c r="A59" s="12"/>
      <c r="B59" s="695"/>
      <c r="C59" s="303" t="s">
        <v>16</v>
      </c>
      <c r="D59" s="258"/>
      <c r="E59" s="353"/>
      <c r="F59" s="260"/>
      <c r="G59" s="361"/>
      <c r="H59" s="262"/>
      <c r="I59" s="361"/>
      <c r="J59" s="262"/>
      <c r="K59" s="361"/>
      <c r="L59" s="262"/>
      <c r="M59" s="361"/>
      <c r="N59" s="277"/>
      <c r="O59" s="362"/>
      <c r="P59" s="281"/>
      <c r="Q59" s="364"/>
      <c r="R59" s="281"/>
      <c r="S59" s="364"/>
      <c r="T59" s="281"/>
      <c r="U59" s="363"/>
      <c r="V59" s="308">
        <f>IF(ISERR(N59/F59*100),0,N59/F59*100)</f>
        <v>0</v>
      </c>
      <c r="W59" s="277"/>
      <c r="X59" s="362"/>
      <c r="Y59" s="281"/>
      <c r="Z59" s="364"/>
      <c r="AA59" s="281"/>
      <c r="AB59" s="364"/>
      <c r="AC59" s="281"/>
      <c r="AD59" s="363"/>
      <c r="AE59" s="308">
        <f>IF(ISERR(W59/O59*100),0,W59/O59*100)</f>
        <v>0</v>
      </c>
      <c r="AF59" s="277"/>
      <c r="AG59" s="362"/>
      <c r="AH59" s="281"/>
      <c r="AI59" s="364"/>
      <c r="AJ59" s="281"/>
      <c r="AK59" s="364"/>
      <c r="AL59" s="281"/>
      <c r="AM59" s="363"/>
      <c r="AN59" s="308">
        <f>IF(ISERR(AF59/X59*100),0,AF59/X59*100)</f>
        <v>0</v>
      </c>
    </row>
    <row r="60" spans="1:40" ht="12.75" hidden="1">
      <c r="A60" s="349" t="s">
        <v>137</v>
      </c>
      <c r="B60" s="695" t="s">
        <v>139</v>
      </c>
      <c r="C60" s="303" t="s">
        <v>46</v>
      </c>
      <c r="D60" s="258"/>
      <c r="E60" s="24"/>
      <c r="F60" s="260"/>
      <c r="G60" s="361"/>
      <c r="H60" s="262"/>
      <c r="I60" s="361"/>
      <c r="J60" s="262"/>
      <c r="K60" s="361"/>
      <c r="L60" s="262"/>
      <c r="M60" s="361"/>
      <c r="N60" s="256"/>
      <c r="O60" s="362"/>
      <c r="P60" s="263"/>
      <c r="Q60" s="362"/>
      <c r="R60" s="263"/>
      <c r="S60" s="362"/>
      <c r="T60" s="263"/>
      <c r="U60" s="363"/>
      <c r="V60" s="328"/>
      <c r="W60" s="256"/>
      <c r="X60" s="362"/>
      <c r="Y60" s="263"/>
      <c r="Z60" s="362"/>
      <c r="AA60" s="263"/>
      <c r="AB60" s="362"/>
      <c r="AC60" s="263"/>
      <c r="AD60" s="363"/>
      <c r="AE60" s="328"/>
      <c r="AF60" s="256"/>
      <c r="AG60" s="362"/>
      <c r="AH60" s="263"/>
      <c r="AI60" s="362"/>
      <c r="AJ60" s="263"/>
      <c r="AK60" s="362"/>
      <c r="AL60" s="263"/>
      <c r="AM60" s="363"/>
      <c r="AN60" s="328"/>
    </row>
    <row r="61" spans="1:40" ht="12.75" hidden="1">
      <c r="A61" s="349"/>
      <c r="B61" s="695"/>
      <c r="C61" s="330" t="s">
        <v>101</v>
      </c>
      <c r="D61" s="260">
        <f>IF(ISERR(D62/D60*1000),0,D62/D60*1000)</f>
        <v>0</v>
      </c>
      <c r="E61" s="353"/>
      <c r="F61" s="258"/>
      <c r="G61" s="361"/>
      <c r="H61" s="358"/>
      <c r="I61" s="361"/>
      <c r="J61" s="358"/>
      <c r="K61" s="361"/>
      <c r="L61" s="358"/>
      <c r="M61" s="361"/>
      <c r="N61" s="260"/>
      <c r="O61" s="361"/>
      <c r="P61" s="358"/>
      <c r="Q61" s="361"/>
      <c r="R61" s="358"/>
      <c r="S61" s="361"/>
      <c r="T61" s="358"/>
      <c r="U61" s="355"/>
      <c r="V61" s="308">
        <f>IF(ISERR(N61/F61*100),0,N61/F61*100)</f>
        <v>0</v>
      </c>
      <c r="W61" s="260"/>
      <c r="X61" s="361"/>
      <c r="Y61" s="358"/>
      <c r="Z61" s="361"/>
      <c r="AA61" s="358"/>
      <c r="AB61" s="361"/>
      <c r="AC61" s="358"/>
      <c r="AD61" s="355"/>
      <c r="AE61" s="308">
        <f>IF(ISERR(W61/O61*100),0,W61/O61*100)</f>
        <v>0</v>
      </c>
      <c r="AF61" s="260"/>
      <c r="AG61" s="361"/>
      <c r="AH61" s="358"/>
      <c r="AI61" s="361"/>
      <c r="AJ61" s="358"/>
      <c r="AK61" s="361"/>
      <c r="AL61" s="358"/>
      <c r="AM61" s="355"/>
      <c r="AN61" s="308">
        <f>IF(ISERR(AF61/X61*100),0,AF61/X61*100)</f>
        <v>0</v>
      </c>
    </row>
    <row r="62" spans="1:40" ht="13.5" hidden="1">
      <c r="A62" s="12"/>
      <c r="B62" s="695"/>
      <c r="C62" s="303" t="s">
        <v>16</v>
      </c>
      <c r="D62" s="258"/>
      <c r="E62" s="353"/>
      <c r="F62" s="260"/>
      <c r="G62" s="361"/>
      <c r="H62" s="262"/>
      <c r="I62" s="361"/>
      <c r="J62" s="262"/>
      <c r="K62" s="361"/>
      <c r="L62" s="262"/>
      <c r="M62" s="361"/>
      <c r="N62" s="277"/>
      <c r="O62" s="362"/>
      <c r="P62" s="281"/>
      <c r="Q62" s="364"/>
      <c r="R62" s="281"/>
      <c r="S62" s="364"/>
      <c r="T62" s="281"/>
      <c r="U62" s="363"/>
      <c r="V62" s="308">
        <f>IF(ISERR(N62/F62*100),0,N62/F62*100)</f>
        <v>0</v>
      </c>
      <c r="W62" s="277"/>
      <c r="X62" s="362"/>
      <c r="Y62" s="281"/>
      <c r="Z62" s="364"/>
      <c r="AA62" s="281"/>
      <c r="AB62" s="364"/>
      <c r="AC62" s="281"/>
      <c r="AD62" s="363"/>
      <c r="AE62" s="308">
        <f>IF(ISERR(W62/O62*100),0,W62/O62*100)</f>
        <v>0</v>
      </c>
      <c r="AF62" s="277"/>
      <c r="AG62" s="362"/>
      <c r="AH62" s="281"/>
      <c r="AI62" s="364"/>
      <c r="AJ62" s="281"/>
      <c r="AK62" s="364"/>
      <c r="AL62" s="281"/>
      <c r="AM62" s="363"/>
      <c r="AN62" s="308">
        <f>IF(ISERR(AF62/X62*100),0,AF62/X62*100)</f>
        <v>0</v>
      </c>
    </row>
    <row r="63" spans="1:40" ht="12.75" hidden="1">
      <c r="A63" s="349" t="s">
        <v>138</v>
      </c>
      <c r="B63" s="365" t="s">
        <v>134</v>
      </c>
      <c r="C63" s="303" t="e">
        <f>#REF!</f>
        <v>#REF!</v>
      </c>
      <c r="D63" s="258"/>
      <c r="E63" s="24"/>
      <c r="F63" s="260"/>
      <c r="G63" s="361"/>
      <c r="H63" s="262"/>
      <c r="I63" s="361"/>
      <c r="J63" s="262"/>
      <c r="K63" s="361"/>
      <c r="L63" s="262"/>
      <c r="M63" s="361"/>
      <c r="N63" s="256"/>
      <c r="O63" s="362"/>
      <c r="P63" s="263"/>
      <c r="Q63" s="362"/>
      <c r="R63" s="263"/>
      <c r="S63" s="362"/>
      <c r="T63" s="263"/>
      <c r="U63" s="363"/>
      <c r="V63" s="328"/>
      <c r="W63" s="256"/>
      <c r="X63" s="362"/>
      <c r="Y63" s="263"/>
      <c r="Z63" s="362"/>
      <c r="AA63" s="263"/>
      <c r="AB63" s="362"/>
      <c r="AC63" s="263"/>
      <c r="AD63" s="363"/>
      <c r="AE63" s="328"/>
      <c r="AF63" s="256"/>
      <c r="AG63" s="362"/>
      <c r="AH63" s="263"/>
      <c r="AI63" s="362"/>
      <c r="AJ63" s="263"/>
      <c r="AK63" s="362"/>
      <c r="AL63" s="263"/>
      <c r="AM63" s="363"/>
      <c r="AN63" s="328"/>
    </row>
    <row r="64" spans="1:40" ht="12.75" hidden="1">
      <c r="A64" s="349"/>
      <c r="B64" s="366"/>
      <c r="C64" s="330" t="e">
        <f>#REF!</f>
        <v>#REF!</v>
      </c>
      <c r="D64" s="260">
        <f>IF(ISERR(D65/D63*1000),0,D65/D63*1000)</f>
        <v>0</v>
      </c>
      <c r="E64" s="353"/>
      <c r="F64" s="258"/>
      <c r="G64" s="361"/>
      <c r="H64" s="358"/>
      <c r="I64" s="361"/>
      <c r="J64" s="358"/>
      <c r="K64" s="361"/>
      <c r="L64" s="358"/>
      <c r="M64" s="361"/>
      <c r="N64" s="260"/>
      <c r="O64" s="361"/>
      <c r="P64" s="358"/>
      <c r="Q64" s="361"/>
      <c r="R64" s="358"/>
      <c r="S64" s="361"/>
      <c r="T64" s="358"/>
      <c r="U64" s="355"/>
      <c r="V64" s="308">
        <f>IF(ISERR(N64/F64*100),0,N64/F64*100)</f>
        <v>0</v>
      </c>
      <c r="W64" s="260"/>
      <c r="X64" s="361"/>
      <c r="Y64" s="358"/>
      <c r="Z64" s="361"/>
      <c r="AA64" s="358"/>
      <c r="AB64" s="361"/>
      <c r="AC64" s="358"/>
      <c r="AD64" s="355"/>
      <c r="AE64" s="308">
        <f>IF(ISERR(W64/O64*100),0,W64/O64*100)</f>
        <v>0</v>
      </c>
      <c r="AF64" s="260"/>
      <c r="AG64" s="361"/>
      <c r="AH64" s="358"/>
      <c r="AI64" s="361"/>
      <c r="AJ64" s="358"/>
      <c r="AK64" s="361"/>
      <c r="AL64" s="358"/>
      <c r="AM64" s="355"/>
      <c r="AN64" s="308">
        <f>IF(ISERR(AF64/X64*100),0,AF64/X64*100)</f>
        <v>0</v>
      </c>
    </row>
    <row r="65" spans="1:40" ht="17.25" customHeight="1">
      <c r="A65" s="12"/>
      <c r="B65" s="367"/>
      <c r="C65" s="303" t="s">
        <v>16</v>
      </c>
      <c r="D65" s="258"/>
      <c r="E65" s="353"/>
      <c r="F65" s="260"/>
      <c r="G65" s="361"/>
      <c r="H65" s="262"/>
      <c r="I65" s="361"/>
      <c r="J65" s="262"/>
      <c r="K65" s="361"/>
      <c r="L65" s="262"/>
      <c r="M65" s="361"/>
      <c r="N65" s="277"/>
      <c r="O65" s="362"/>
      <c r="P65" s="281"/>
      <c r="Q65" s="364"/>
      <c r="R65" s="281"/>
      <c r="S65" s="364"/>
      <c r="T65" s="281"/>
      <c r="U65" s="363"/>
      <c r="V65" s="308">
        <f>IF(ISERR(N65/F65*100),0,N65/F65*100)</f>
        <v>0</v>
      </c>
      <c r="W65" s="277"/>
      <c r="X65" s="362"/>
      <c r="Y65" s="281"/>
      <c r="Z65" s="364"/>
      <c r="AA65" s="281"/>
      <c r="AB65" s="364"/>
      <c r="AC65" s="281"/>
      <c r="AD65" s="363"/>
      <c r="AE65" s="308">
        <f>IF(ISERR(W65/O65*100),0,W65/O65*100)</f>
        <v>0</v>
      </c>
      <c r="AF65" s="277"/>
      <c r="AG65" s="362"/>
      <c r="AH65" s="281"/>
      <c r="AI65" s="364"/>
      <c r="AJ65" s="281"/>
      <c r="AK65" s="364"/>
      <c r="AL65" s="281"/>
      <c r="AM65" s="363"/>
      <c r="AN65" s="308">
        <f>IF(ISERR(AF65/X65*100),0,AF65/X65*100)</f>
        <v>0</v>
      </c>
    </row>
    <row r="66" spans="1:40" ht="15" customHeight="1">
      <c r="A66" s="349" t="s">
        <v>114</v>
      </c>
      <c r="B66" s="686" t="s">
        <v>115</v>
      </c>
      <c r="C66" s="303" t="s">
        <v>4</v>
      </c>
      <c r="D66" s="260">
        <v>2615.4</v>
      </c>
      <c r="E66" s="353"/>
      <c r="F66" s="260">
        <v>3513.8</v>
      </c>
      <c r="G66" s="352"/>
      <c r="H66" s="262"/>
      <c r="I66" s="352"/>
      <c r="J66" s="262"/>
      <c r="K66" s="352"/>
      <c r="L66" s="262"/>
      <c r="M66" s="352"/>
      <c r="N66" s="260">
        <v>3513.8</v>
      </c>
      <c r="O66" s="352"/>
      <c r="P66" s="358">
        <v>3513.8</v>
      </c>
      <c r="Q66" s="352"/>
      <c r="R66" s="358"/>
      <c r="S66" s="361"/>
      <c r="T66" s="358"/>
      <c r="U66" s="355"/>
      <c r="V66" s="368"/>
      <c r="W66" s="260">
        <v>3513.8</v>
      </c>
      <c r="X66" s="352"/>
      <c r="Y66" s="358">
        <v>3513.8</v>
      </c>
      <c r="Z66" s="352"/>
      <c r="AA66" s="358"/>
      <c r="AB66" s="361"/>
      <c r="AC66" s="358"/>
      <c r="AD66" s="355"/>
      <c r="AE66" s="368"/>
      <c r="AF66" s="260"/>
      <c r="AG66" s="352"/>
      <c r="AH66" s="358"/>
      <c r="AI66" s="352"/>
      <c r="AJ66" s="358"/>
      <c r="AK66" s="361"/>
      <c r="AL66" s="358"/>
      <c r="AM66" s="355"/>
      <c r="AN66" s="368"/>
    </row>
    <row r="67" spans="1:40" ht="26.25" customHeight="1">
      <c r="A67" s="349"/>
      <c r="B67" s="687"/>
      <c r="C67" s="303" t="s">
        <v>8</v>
      </c>
      <c r="D67" s="369">
        <v>3604.1</v>
      </c>
      <c r="E67" s="353"/>
      <c r="F67" s="260">
        <v>5129.1</v>
      </c>
      <c r="G67" s="352"/>
      <c r="H67" s="370"/>
      <c r="I67" s="352"/>
      <c r="J67" s="370"/>
      <c r="K67" s="352"/>
      <c r="L67" s="370"/>
      <c r="M67" s="352"/>
      <c r="N67" s="277">
        <v>5354.81</v>
      </c>
      <c r="O67" s="354"/>
      <c r="P67" s="281">
        <v>5590.7</v>
      </c>
      <c r="Q67" s="354"/>
      <c r="R67" s="281"/>
      <c r="S67" s="354"/>
      <c r="T67" s="281"/>
      <c r="U67" s="355"/>
      <c r="V67" s="308">
        <f>IF(ISERR(N67/F67*100),0,N67/F67*100)</f>
        <v>104.40057709929617</v>
      </c>
      <c r="W67" s="277">
        <v>5585.07</v>
      </c>
      <c r="X67" s="354"/>
      <c r="Y67" s="281">
        <v>6093.9</v>
      </c>
      <c r="Z67" s="354"/>
      <c r="AA67" s="281"/>
      <c r="AB67" s="354"/>
      <c r="AC67" s="281"/>
      <c r="AD67" s="355"/>
      <c r="AE67" s="308">
        <f>IF(ISERR(W67/N67*100),0,W67/N67*100)</f>
        <v>104.30005919911255</v>
      </c>
      <c r="AF67" s="277"/>
      <c r="AG67" s="354"/>
      <c r="AH67" s="281"/>
      <c r="AI67" s="354"/>
      <c r="AJ67" s="281"/>
      <c r="AK67" s="354"/>
      <c r="AL67" s="281"/>
      <c r="AM67" s="355"/>
      <c r="AN67" s="308">
        <f>IF(ISERR(AF67/W67*100),0,AF67/W67*100)</f>
        <v>0</v>
      </c>
    </row>
    <row r="68" spans="1:40" ht="12.75">
      <c r="A68" s="688" t="s">
        <v>116</v>
      </c>
      <c r="B68" s="690" t="s">
        <v>456</v>
      </c>
      <c r="C68" s="303" t="s">
        <v>9</v>
      </c>
      <c r="D68" s="260">
        <f>D71+D74+D77+D80</f>
        <v>0</v>
      </c>
      <c r="E68" s="268">
        <f>IF(ISERR(D68/D11*1000),0,D68/D11*1000)</f>
        <v>0</v>
      </c>
      <c r="F68" s="260"/>
      <c r="G68" s="267">
        <f>IF(ISERR(F68/F11*1000),0,F68/F11*1000)</f>
        <v>0</v>
      </c>
      <c r="H68" s="358"/>
      <c r="I68" s="267">
        <f>IF(ISERR(H68/H11*1000),0,H68/H11*1000)</f>
        <v>0</v>
      </c>
      <c r="J68" s="358"/>
      <c r="K68" s="267">
        <f>IF(ISERR(J68/J11*1000),0,J68/J11*1000)</f>
        <v>0</v>
      </c>
      <c r="L68" s="358"/>
      <c r="M68" s="267">
        <f>IF(ISERR(L68/L11*1000),0,L68/L11*1000)</f>
        <v>0</v>
      </c>
      <c r="N68" s="256"/>
      <c r="O68" s="267">
        <f>IF(ISERR(N68/N11*1000),0,N68/N11*1000)</f>
        <v>0</v>
      </c>
      <c r="P68" s="263"/>
      <c r="Q68" s="267">
        <f>IF(ISERR(P68/P11*1000),0,P68/P11*1000)</f>
        <v>0</v>
      </c>
      <c r="R68" s="263"/>
      <c r="S68" s="267">
        <f>IF(ISERR(R68/R11*1000),0,R68/R11*1000)</f>
        <v>0</v>
      </c>
      <c r="T68" s="263"/>
      <c r="U68" s="269">
        <f>IF(ISERR(T68/T11*1000),0,T68/T11*1000)</f>
        <v>0</v>
      </c>
      <c r="V68" s="371"/>
      <c r="W68" s="256"/>
      <c r="X68" s="267">
        <f>IF(ISERR(W68/W11*1000),0,W68/W11*1000)</f>
        <v>0</v>
      </c>
      <c r="Y68" s="263"/>
      <c r="Z68" s="267">
        <f>IF(ISERR(Y68/Y11*1000),0,Y68/Y11*1000)</f>
        <v>0</v>
      </c>
      <c r="AA68" s="263"/>
      <c r="AB68" s="267">
        <f>IF(ISERR(AA68/AA11*1000),0,AA68/AA11*1000)</f>
        <v>0</v>
      </c>
      <c r="AC68" s="263"/>
      <c r="AD68" s="269">
        <f>IF(ISERR(AC68/AC11*1000),0,AC68/AC11*1000)</f>
        <v>0</v>
      </c>
      <c r="AE68" s="371"/>
      <c r="AF68" s="256"/>
      <c r="AG68" s="267">
        <f>IF(ISERR(AF68/AF11*1000),0,AF68/AF11*1000)</f>
        <v>0</v>
      </c>
      <c r="AH68" s="263"/>
      <c r="AI68" s="267">
        <f>IF(ISERR(AH68/AH11*1000),0,AH68/AH11*1000)</f>
        <v>0</v>
      </c>
      <c r="AJ68" s="263"/>
      <c r="AK68" s="267">
        <f>IF(ISERR(AJ68/AJ11*1000),0,AJ68/AJ11*1000)</f>
        <v>0</v>
      </c>
      <c r="AL68" s="263"/>
      <c r="AM68" s="269">
        <f>IF(ISERR(AL68/AL11*1000),0,AL68/AL11*1000)</f>
        <v>0</v>
      </c>
      <c r="AN68" s="371"/>
    </row>
    <row r="69" spans="1:40" ht="12.75">
      <c r="A69" s="684"/>
      <c r="B69" s="686"/>
      <c r="C69" s="330" t="s">
        <v>50</v>
      </c>
      <c r="D69" s="249">
        <f>IF(ISERR(D70/D68),0,D70/D68)</f>
        <v>0</v>
      </c>
      <c r="E69" s="268"/>
      <c r="F69" s="260"/>
      <c r="G69" s="267"/>
      <c r="H69" s="372"/>
      <c r="I69" s="267"/>
      <c r="J69" s="372"/>
      <c r="K69" s="267"/>
      <c r="L69" s="372"/>
      <c r="M69" s="267"/>
      <c r="N69" s="373"/>
      <c r="O69" s="267"/>
      <c r="P69" s="374"/>
      <c r="Q69" s="267"/>
      <c r="R69" s="374"/>
      <c r="S69" s="267"/>
      <c r="T69" s="374"/>
      <c r="U69" s="269"/>
      <c r="V69" s="308">
        <f>IF(ISERR(N69/F69*100),0,N69/F69*100)</f>
        <v>0</v>
      </c>
      <c r="W69" s="373"/>
      <c r="X69" s="267"/>
      <c r="Y69" s="374"/>
      <c r="Z69" s="267"/>
      <c r="AA69" s="374"/>
      <c r="AB69" s="267"/>
      <c r="AC69" s="374"/>
      <c r="AD69" s="269"/>
      <c r="AE69" s="308">
        <f>IF(ISERR(W69/N69*100),0,W69/N69*100)</f>
        <v>0</v>
      </c>
      <c r="AF69" s="373"/>
      <c r="AG69" s="267"/>
      <c r="AH69" s="374"/>
      <c r="AI69" s="267"/>
      <c r="AJ69" s="374"/>
      <c r="AK69" s="267"/>
      <c r="AL69" s="374"/>
      <c r="AM69" s="269"/>
      <c r="AN69" s="308">
        <f>IF(ISERR(AF69/W69*100),0,AF69/W69*100)</f>
        <v>0</v>
      </c>
    </row>
    <row r="70" spans="1:40" ht="14.25" thickBot="1">
      <c r="A70" s="689"/>
      <c r="B70" s="691"/>
      <c r="C70" s="339" t="s">
        <v>8</v>
      </c>
      <c r="D70" s="375">
        <f>D73+D76+D79+D82</f>
        <v>0</v>
      </c>
      <c r="E70" s="376">
        <f>IF(ISERR(D70/D16*1000),0,D70/D16*1000)</f>
        <v>0</v>
      </c>
      <c r="F70" s="375"/>
      <c r="G70" s="378">
        <f>IF(ISERR(F70/F16*1000),0,F70/F16*1000)</f>
        <v>0</v>
      </c>
      <c r="H70" s="379"/>
      <c r="I70" s="378">
        <f>IF(ISERR(H70/H16*1000),0,H70/H16*1000)</f>
        <v>0</v>
      </c>
      <c r="J70" s="379"/>
      <c r="K70" s="378">
        <f>IF(ISERR(J70/J16*1000),0,J70/J16*1000)</f>
        <v>0</v>
      </c>
      <c r="L70" s="379"/>
      <c r="M70" s="378">
        <f>IF(ISERR(L70/L16*1000),0,L70/L16*1000)</f>
        <v>0</v>
      </c>
      <c r="N70" s="380"/>
      <c r="O70" s="381">
        <f>IF(ISERR(N70/N16*1000),0,N70/N16*1000)</f>
        <v>0</v>
      </c>
      <c r="P70" s="382"/>
      <c r="Q70" s="381">
        <f>IF(ISERR(P70/P16*1000),0,P70/P16*1000)</f>
        <v>0</v>
      </c>
      <c r="R70" s="382"/>
      <c r="S70" s="381">
        <f>IF(ISERR(R70/R16*1000),0,R70/R16*1000)</f>
        <v>0</v>
      </c>
      <c r="T70" s="382"/>
      <c r="U70" s="377">
        <f>IF(ISERR(T70/T16*1000),0,T70/T16*1000)</f>
        <v>0</v>
      </c>
      <c r="V70" s="348">
        <f>IF(ISERR(N70/F70*100),0,N70/F70*100)</f>
        <v>0</v>
      </c>
      <c r="W70" s="380"/>
      <c r="X70" s="381">
        <f>IF(ISERR(W70/W16*1000),0,W70/W16*1000)</f>
        <v>0</v>
      </c>
      <c r="Y70" s="382"/>
      <c r="Z70" s="381">
        <f>IF(ISERR(Y70/Y16*1000),0,Y70/Y16*1000)</f>
        <v>0</v>
      </c>
      <c r="AA70" s="382"/>
      <c r="AB70" s="381">
        <f>IF(ISERR(AA70/AA16*1000),0,AA70/AA16*1000)</f>
        <v>0</v>
      </c>
      <c r="AC70" s="382"/>
      <c r="AD70" s="377">
        <f>IF(ISERR(AC70/AC16*1000),0,AC70/AC16*1000)</f>
        <v>0</v>
      </c>
      <c r="AE70" s="348">
        <f>IF(ISERR(W70/N70*100),0,W70/N70*100)</f>
        <v>0</v>
      </c>
      <c r="AF70" s="380"/>
      <c r="AG70" s="381">
        <f>IF(ISERR(AF70/AF16*1000),0,AF70/AF16*1000)</f>
        <v>0</v>
      </c>
      <c r="AH70" s="382"/>
      <c r="AI70" s="381">
        <f>IF(ISERR(AH70/AH16*1000),0,AH70/AH16*1000)</f>
        <v>0</v>
      </c>
      <c r="AJ70" s="382"/>
      <c r="AK70" s="381">
        <f>IF(ISERR(AJ70/AJ16*1000),0,AJ70/AJ16*1000)</f>
        <v>0</v>
      </c>
      <c r="AL70" s="382"/>
      <c r="AM70" s="377">
        <f>IF(ISERR(AL70/AL16*1000),0,AL70/AL16*1000)</f>
        <v>0</v>
      </c>
      <c r="AN70" s="348">
        <f>IF(ISERR(AF70/W70*100),0,AF70/W70*100)</f>
        <v>0</v>
      </c>
    </row>
    <row r="71" spans="1:40" ht="14.25" hidden="1" thickTop="1">
      <c r="A71" s="684"/>
      <c r="B71" s="383" t="s">
        <v>48</v>
      </c>
      <c r="C71" s="351" t="s">
        <v>9</v>
      </c>
      <c r="D71" s="258"/>
      <c r="E71" s="384"/>
      <c r="F71" s="249"/>
      <c r="G71" s="386"/>
      <c r="H71" s="251"/>
      <c r="I71" s="386"/>
      <c r="J71" s="251"/>
      <c r="K71" s="386"/>
      <c r="L71" s="251"/>
      <c r="M71" s="386"/>
      <c r="N71" s="245"/>
      <c r="O71" s="387"/>
      <c r="P71" s="252"/>
      <c r="Q71" s="387"/>
      <c r="R71" s="252"/>
      <c r="S71" s="387"/>
      <c r="T71" s="252"/>
      <c r="U71" s="385"/>
      <c r="V71" s="368"/>
      <c r="W71" s="245"/>
      <c r="X71" s="387"/>
      <c r="Y71" s="252"/>
      <c r="Z71" s="387"/>
      <c r="AA71" s="252"/>
      <c r="AB71" s="387"/>
      <c r="AC71" s="252"/>
      <c r="AD71" s="385"/>
      <c r="AE71" s="368"/>
      <c r="AF71" s="245"/>
      <c r="AG71" s="387"/>
      <c r="AH71" s="252"/>
      <c r="AI71" s="387"/>
      <c r="AJ71" s="252"/>
      <c r="AK71" s="387"/>
      <c r="AL71" s="252"/>
      <c r="AM71" s="385"/>
      <c r="AN71" s="368"/>
    </row>
    <row r="72" spans="1:40" s="337" customFormat="1" ht="12.75" hidden="1">
      <c r="A72" s="684"/>
      <c r="B72" s="388" t="s">
        <v>49</v>
      </c>
      <c r="C72" s="330" t="s">
        <v>50</v>
      </c>
      <c r="D72" s="260">
        <f>IF(ISERR(D73/D71),0,D73/D71)</f>
        <v>0</v>
      </c>
      <c r="E72" s="390"/>
      <c r="F72" s="389"/>
      <c r="G72" s="392"/>
      <c r="H72" s="335"/>
      <c r="I72" s="392"/>
      <c r="J72" s="335"/>
      <c r="K72" s="392"/>
      <c r="L72" s="335"/>
      <c r="M72" s="392"/>
      <c r="N72" s="393"/>
      <c r="O72" s="392"/>
      <c r="P72" s="394"/>
      <c r="Q72" s="392"/>
      <c r="R72" s="394"/>
      <c r="S72" s="392"/>
      <c r="T72" s="394"/>
      <c r="U72" s="391"/>
      <c r="V72" s="395">
        <f>IF(ISERR(N72/F72*100),0,N72/F72*100)</f>
        <v>0</v>
      </c>
      <c r="W72" s="393"/>
      <c r="X72" s="392"/>
      <c r="Y72" s="394"/>
      <c r="Z72" s="392"/>
      <c r="AA72" s="394"/>
      <c r="AB72" s="392"/>
      <c r="AC72" s="394"/>
      <c r="AD72" s="391"/>
      <c r="AE72" s="395">
        <f>IF(ISERR(W72/O72*100),0,W72/O72*100)</f>
        <v>0</v>
      </c>
      <c r="AF72" s="393"/>
      <c r="AG72" s="392"/>
      <c r="AH72" s="394"/>
      <c r="AI72" s="392"/>
      <c r="AJ72" s="394"/>
      <c r="AK72" s="392"/>
      <c r="AL72" s="394"/>
      <c r="AM72" s="391"/>
      <c r="AN72" s="395">
        <f>IF(ISERR(AF72/X72*100),0,AF72/X72*100)</f>
        <v>0</v>
      </c>
    </row>
    <row r="73" spans="1:40" ht="12.75" hidden="1">
      <c r="A73" s="685"/>
      <c r="B73" s="13" t="s">
        <v>51</v>
      </c>
      <c r="C73" s="303" t="s">
        <v>8</v>
      </c>
      <c r="D73" s="258"/>
      <c r="E73" s="396"/>
      <c r="F73" s="260"/>
      <c r="G73" s="361"/>
      <c r="H73" s="262"/>
      <c r="I73" s="361"/>
      <c r="J73" s="262"/>
      <c r="K73" s="361"/>
      <c r="L73" s="262"/>
      <c r="M73" s="361"/>
      <c r="N73" s="256"/>
      <c r="O73" s="362"/>
      <c r="P73" s="263"/>
      <c r="Q73" s="362"/>
      <c r="R73" s="263"/>
      <c r="S73" s="362"/>
      <c r="T73" s="263"/>
      <c r="U73" s="397"/>
      <c r="V73" s="308">
        <f>IF(ISERR(N73/F73*100),0,N73/F73*100)</f>
        <v>0</v>
      </c>
      <c r="W73" s="256"/>
      <c r="X73" s="362"/>
      <c r="Y73" s="263"/>
      <c r="Z73" s="362"/>
      <c r="AA73" s="263"/>
      <c r="AB73" s="362"/>
      <c r="AC73" s="263"/>
      <c r="AD73" s="397"/>
      <c r="AE73" s="308">
        <f>IF(ISERR(W73/O73*100),0,W73/O73*100)</f>
        <v>0</v>
      </c>
      <c r="AF73" s="256"/>
      <c r="AG73" s="362"/>
      <c r="AH73" s="263"/>
      <c r="AI73" s="362"/>
      <c r="AJ73" s="263"/>
      <c r="AK73" s="362"/>
      <c r="AL73" s="263"/>
      <c r="AM73" s="397"/>
      <c r="AN73" s="308">
        <f>IF(ISERR(AF73/X73*100),0,AF73/X73*100)</f>
        <v>0</v>
      </c>
    </row>
    <row r="74" spans="1:40" ht="14.25" thickTop="1">
      <c r="A74" s="688"/>
      <c r="B74" s="383" t="s">
        <v>52</v>
      </c>
      <c r="C74" s="330" t="s">
        <v>9</v>
      </c>
      <c r="D74" s="258"/>
      <c r="E74" s="396"/>
      <c r="F74" s="260"/>
      <c r="G74" s="361"/>
      <c r="H74" s="251"/>
      <c r="I74" s="361"/>
      <c r="J74" s="251"/>
      <c r="K74" s="361"/>
      <c r="L74" s="251"/>
      <c r="M74" s="361"/>
      <c r="N74" s="256"/>
      <c r="O74" s="362"/>
      <c r="P74" s="252"/>
      <c r="Q74" s="387"/>
      <c r="R74" s="252"/>
      <c r="S74" s="387"/>
      <c r="T74" s="252"/>
      <c r="U74" s="385"/>
      <c r="V74" s="398"/>
      <c r="W74" s="256"/>
      <c r="X74" s="362"/>
      <c r="Y74" s="252"/>
      <c r="Z74" s="387"/>
      <c r="AA74" s="252"/>
      <c r="AB74" s="387"/>
      <c r="AC74" s="252"/>
      <c r="AD74" s="385"/>
      <c r="AE74" s="398"/>
      <c r="AF74" s="256"/>
      <c r="AG74" s="362"/>
      <c r="AH74" s="252"/>
      <c r="AI74" s="387"/>
      <c r="AJ74" s="252"/>
      <c r="AK74" s="387"/>
      <c r="AL74" s="252"/>
      <c r="AM74" s="385"/>
      <c r="AN74" s="398"/>
    </row>
    <row r="75" spans="1:40" s="337" customFormat="1" ht="12.75">
      <c r="A75" s="684"/>
      <c r="B75" s="388" t="s">
        <v>53</v>
      </c>
      <c r="C75" s="330" t="s">
        <v>50</v>
      </c>
      <c r="D75" s="260">
        <f>IF(ISERR(D76/D74),0,D76/D74)</f>
        <v>0</v>
      </c>
      <c r="E75" s="390"/>
      <c r="F75" s="389"/>
      <c r="G75" s="392"/>
      <c r="H75" s="335"/>
      <c r="I75" s="392"/>
      <c r="J75" s="335"/>
      <c r="K75" s="392"/>
      <c r="L75" s="335"/>
      <c r="M75" s="392"/>
      <c r="N75" s="393"/>
      <c r="O75" s="392"/>
      <c r="P75" s="394"/>
      <c r="Q75" s="392"/>
      <c r="R75" s="394"/>
      <c r="S75" s="392"/>
      <c r="T75" s="394"/>
      <c r="U75" s="391"/>
      <c r="V75" s="395">
        <f>IF(ISERR(N75/F75*100),0,N75/F75*100)</f>
        <v>0</v>
      </c>
      <c r="W75" s="393"/>
      <c r="X75" s="392"/>
      <c r="Y75" s="394"/>
      <c r="Z75" s="392"/>
      <c r="AA75" s="394"/>
      <c r="AB75" s="392"/>
      <c r="AC75" s="394"/>
      <c r="AD75" s="391"/>
      <c r="AE75" s="395">
        <f>IF(ISERR(W75/N75*100),0,W75/N75*100)</f>
        <v>0</v>
      </c>
      <c r="AF75" s="393"/>
      <c r="AG75" s="392"/>
      <c r="AH75" s="394"/>
      <c r="AI75" s="392"/>
      <c r="AJ75" s="394"/>
      <c r="AK75" s="392"/>
      <c r="AL75" s="394"/>
      <c r="AM75" s="391"/>
      <c r="AN75" s="395">
        <f>IF(ISERR(AF75/W75*100),0,AF75/W75*100)</f>
        <v>0</v>
      </c>
    </row>
    <row r="76" spans="1:40" ht="12.75">
      <c r="A76" s="685"/>
      <c r="B76" s="13" t="s">
        <v>51</v>
      </c>
      <c r="C76" s="303" t="s">
        <v>8</v>
      </c>
      <c r="D76" s="258"/>
      <c r="E76" s="396"/>
      <c r="F76" s="260"/>
      <c r="G76" s="361"/>
      <c r="H76" s="262"/>
      <c r="I76" s="361"/>
      <c r="J76" s="262"/>
      <c r="K76" s="361"/>
      <c r="L76" s="262"/>
      <c r="M76" s="361"/>
      <c r="N76" s="256"/>
      <c r="O76" s="362"/>
      <c r="P76" s="263"/>
      <c r="Q76" s="362"/>
      <c r="R76" s="263"/>
      <c r="S76" s="362"/>
      <c r="T76" s="263"/>
      <c r="U76" s="397"/>
      <c r="V76" s="308">
        <f>IF(ISERR(N76/F76*100),0,N76/F76*100)</f>
        <v>0</v>
      </c>
      <c r="W76" s="256"/>
      <c r="X76" s="362"/>
      <c r="Y76" s="263"/>
      <c r="Z76" s="362"/>
      <c r="AA76" s="263"/>
      <c r="AB76" s="362"/>
      <c r="AC76" s="263"/>
      <c r="AD76" s="397"/>
      <c r="AE76" s="308">
        <f>IF(ISERR(W76/N76*100),0,W76/N76*100)</f>
        <v>0</v>
      </c>
      <c r="AF76" s="256"/>
      <c r="AG76" s="362"/>
      <c r="AH76" s="263"/>
      <c r="AI76" s="362"/>
      <c r="AJ76" s="263"/>
      <c r="AK76" s="362"/>
      <c r="AL76" s="263"/>
      <c r="AM76" s="397"/>
      <c r="AN76" s="308">
        <f>IF(ISERR(AF76/W76*100),0,AF76/W76*100)</f>
        <v>0</v>
      </c>
    </row>
    <row r="77" spans="1:40" ht="13.5" hidden="1">
      <c r="A77" s="688"/>
      <c r="B77" s="383" t="s">
        <v>54</v>
      </c>
      <c r="C77" s="330" t="s">
        <v>9</v>
      </c>
      <c r="D77" s="258"/>
      <c r="E77" s="384"/>
      <c r="F77" s="260"/>
      <c r="G77" s="386"/>
      <c r="H77" s="251"/>
      <c r="I77" s="386"/>
      <c r="J77" s="251"/>
      <c r="K77" s="386"/>
      <c r="L77" s="251"/>
      <c r="M77" s="386"/>
      <c r="N77" s="256"/>
      <c r="O77" s="387"/>
      <c r="P77" s="252"/>
      <c r="Q77" s="387"/>
      <c r="R77" s="252"/>
      <c r="S77" s="387"/>
      <c r="T77" s="252"/>
      <c r="U77" s="385"/>
      <c r="V77" s="368"/>
      <c r="W77" s="256"/>
      <c r="X77" s="387"/>
      <c r="Y77" s="252"/>
      <c r="Z77" s="387"/>
      <c r="AA77" s="252"/>
      <c r="AB77" s="387"/>
      <c r="AC77" s="252"/>
      <c r="AD77" s="385"/>
      <c r="AE77" s="368"/>
      <c r="AF77" s="256"/>
      <c r="AG77" s="387"/>
      <c r="AH77" s="252"/>
      <c r="AI77" s="387"/>
      <c r="AJ77" s="252"/>
      <c r="AK77" s="387"/>
      <c r="AL77" s="252"/>
      <c r="AM77" s="385"/>
      <c r="AN77" s="368"/>
    </row>
    <row r="78" spans="1:40" s="337" customFormat="1" ht="12.75" hidden="1">
      <c r="A78" s="684"/>
      <c r="B78" s="388" t="s">
        <v>55</v>
      </c>
      <c r="C78" s="330" t="s">
        <v>50</v>
      </c>
      <c r="D78" s="260">
        <f>IF(ISERR(D79/D77),0,D79/D77)</f>
        <v>0</v>
      </c>
      <c r="E78" s="390"/>
      <c r="F78" s="389"/>
      <c r="G78" s="392"/>
      <c r="H78" s="335"/>
      <c r="I78" s="392"/>
      <c r="J78" s="335"/>
      <c r="K78" s="392"/>
      <c r="L78" s="335"/>
      <c r="M78" s="392"/>
      <c r="N78" s="393"/>
      <c r="O78" s="392"/>
      <c r="P78" s="394"/>
      <c r="Q78" s="392"/>
      <c r="R78" s="394"/>
      <c r="S78" s="392"/>
      <c r="T78" s="394"/>
      <c r="U78" s="391"/>
      <c r="V78" s="395">
        <f>IF(ISERR(N78/F78*100),0,N78/F78*100)</f>
        <v>0</v>
      </c>
      <c r="W78" s="393"/>
      <c r="X78" s="392"/>
      <c r="Y78" s="394"/>
      <c r="Z78" s="392"/>
      <c r="AA78" s="394"/>
      <c r="AB78" s="392"/>
      <c r="AC78" s="394"/>
      <c r="AD78" s="391"/>
      <c r="AE78" s="395">
        <f>IF(ISERR(W78/O78*100),0,W78/O78*100)</f>
        <v>0</v>
      </c>
      <c r="AF78" s="393"/>
      <c r="AG78" s="392"/>
      <c r="AH78" s="394"/>
      <c r="AI78" s="392"/>
      <c r="AJ78" s="394"/>
      <c r="AK78" s="392"/>
      <c r="AL78" s="394"/>
      <c r="AM78" s="391"/>
      <c r="AN78" s="395">
        <f>IF(ISERR(AF78/X78*100),0,AF78/X78*100)</f>
        <v>0</v>
      </c>
    </row>
    <row r="79" spans="1:40" ht="12.75" hidden="1">
      <c r="A79" s="685"/>
      <c r="B79" s="13" t="s">
        <v>51</v>
      </c>
      <c r="C79" s="303" t="s">
        <v>8</v>
      </c>
      <c r="D79" s="258"/>
      <c r="E79" s="396"/>
      <c r="F79" s="260"/>
      <c r="G79" s="361"/>
      <c r="H79" s="262"/>
      <c r="I79" s="361"/>
      <c r="J79" s="262"/>
      <c r="K79" s="361"/>
      <c r="L79" s="262"/>
      <c r="M79" s="361"/>
      <c r="N79" s="256"/>
      <c r="O79" s="362"/>
      <c r="P79" s="263"/>
      <c r="Q79" s="362"/>
      <c r="R79" s="263"/>
      <c r="S79" s="362"/>
      <c r="T79" s="263"/>
      <c r="U79" s="397"/>
      <c r="V79" s="308">
        <f>IF(ISERR(N79/F79*100),0,N79/F79*100)</f>
        <v>0</v>
      </c>
      <c r="W79" s="256"/>
      <c r="X79" s="362"/>
      <c r="Y79" s="263"/>
      <c r="Z79" s="362"/>
      <c r="AA79" s="263"/>
      <c r="AB79" s="362"/>
      <c r="AC79" s="263"/>
      <c r="AD79" s="397"/>
      <c r="AE79" s="308">
        <f>IF(ISERR(W79/O79*100),0,W79/O79*100)</f>
        <v>0</v>
      </c>
      <c r="AF79" s="256"/>
      <c r="AG79" s="362"/>
      <c r="AH79" s="263"/>
      <c r="AI79" s="362"/>
      <c r="AJ79" s="263"/>
      <c r="AK79" s="362"/>
      <c r="AL79" s="263"/>
      <c r="AM79" s="397"/>
      <c r="AN79" s="308">
        <f>IF(ISERR(AF79/X79*100),0,AF79/X79*100)</f>
        <v>0</v>
      </c>
    </row>
    <row r="80" spans="1:40" ht="13.5" hidden="1">
      <c r="A80" s="688"/>
      <c r="B80" s="383" t="s">
        <v>56</v>
      </c>
      <c r="C80" s="330" t="s">
        <v>9</v>
      </c>
      <c r="D80" s="258"/>
      <c r="E80" s="396"/>
      <c r="F80" s="260"/>
      <c r="G80" s="361"/>
      <c r="H80" s="251"/>
      <c r="I80" s="361"/>
      <c r="J80" s="251"/>
      <c r="K80" s="361"/>
      <c r="L80" s="251"/>
      <c r="M80" s="361"/>
      <c r="N80" s="256"/>
      <c r="O80" s="362"/>
      <c r="P80" s="252"/>
      <c r="Q80" s="387"/>
      <c r="R80" s="252"/>
      <c r="S80" s="387"/>
      <c r="T80" s="252"/>
      <c r="U80" s="385"/>
      <c r="V80" s="398"/>
      <c r="W80" s="256"/>
      <c r="X80" s="362"/>
      <c r="Y80" s="252"/>
      <c r="Z80" s="387"/>
      <c r="AA80" s="252"/>
      <c r="AB80" s="387"/>
      <c r="AC80" s="252"/>
      <c r="AD80" s="385"/>
      <c r="AE80" s="398"/>
      <c r="AF80" s="256"/>
      <c r="AG80" s="362"/>
      <c r="AH80" s="252"/>
      <c r="AI80" s="387"/>
      <c r="AJ80" s="252"/>
      <c r="AK80" s="387"/>
      <c r="AL80" s="252"/>
      <c r="AM80" s="385"/>
      <c r="AN80" s="398"/>
    </row>
    <row r="81" spans="1:40" s="337" customFormat="1" ht="12.75" hidden="1">
      <c r="A81" s="684"/>
      <c r="B81" s="388" t="s">
        <v>57</v>
      </c>
      <c r="C81" s="330" t="s">
        <v>50</v>
      </c>
      <c r="D81" s="260">
        <f>IF(ISERR(D82/D80),0,D82/D80)</f>
        <v>0</v>
      </c>
      <c r="E81" s="390"/>
      <c r="F81" s="389"/>
      <c r="G81" s="392"/>
      <c r="H81" s="335"/>
      <c r="I81" s="392"/>
      <c r="J81" s="335"/>
      <c r="K81" s="392"/>
      <c r="L81" s="335"/>
      <c r="M81" s="392"/>
      <c r="N81" s="393"/>
      <c r="O81" s="392"/>
      <c r="P81" s="394"/>
      <c r="Q81" s="392"/>
      <c r="R81" s="394"/>
      <c r="S81" s="392"/>
      <c r="T81" s="394"/>
      <c r="U81" s="391"/>
      <c r="V81" s="395">
        <f>IF(ISERR(N81/F81*100),0,N81/F81*100)</f>
        <v>0</v>
      </c>
      <c r="W81" s="393"/>
      <c r="X81" s="392"/>
      <c r="Y81" s="394"/>
      <c r="Z81" s="392"/>
      <c r="AA81" s="394"/>
      <c r="AB81" s="392"/>
      <c r="AC81" s="394"/>
      <c r="AD81" s="391"/>
      <c r="AE81" s="395">
        <f>IF(ISERR(W81/O81*100),0,W81/O81*100)</f>
        <v>0</v>
      </c>
      <c r="AF81" s="393"/>
      <c r="AG81" s="392"/>
      <c r="AH81" s="394"/>
      <c r="AI81" s="392"/>
      <c r="AJ81" s="394"/>
      <c r="AK81" s="392"/>
      <c r="AL81" s="394"/>
      <c r="AM81" s="391"/>
      <c r="AN81" s="395">
        <f>IF(ISERR(AF81/X81*100),0,AF81/X81*100)</f>
        <v>0</v>
      </c>
    </row>
    <row r="82" spans="1:40" ht="12.75" hidden="1">
      <c r="A82" s="685"/>
      <c r="B82" s="13" t="s">
        <v>51</v>
      </c>
      <c r="C82" s="303" t="s">
        <v>8</v>
      </c>
      <c r="D82" s="258"/>
      <c r="E82" s="396"/>
      <c r="F82" s="260"/>
      <c r="G82" s="361"/>
      <c r="H82" s="262"/>
      <c r="I82" s="361"/>
      <c r="J82" s="262"/>
      <c r="K82" s="361"/>
      <c r="L82" s="262"/>
      <c r="M82" s="361"/>
      <c r="N82" s="256"/>
      <c r="O82" s="362"/>
      <c r="P82" s="263"/>
      <c r="Q82" s="362"/>
      <c r="R82" s="263"/>
      <c r="S82" s="362"/>
      <c r="T82" s="263"/>
      <c r="U82" s="397"/>
      <c r="V82" s="308">
        <f>IF(ISERR(N82/F82*100),0,N82/F82*100)</f>
        <v>0</v>
      </c>
      <c r="W82" s="256"/>
      <c r="X82" s="362"/>
      <c r="Y82" s="263"/>
      <c r="Z82" s="362"/>
      <c r="AA82" s="263"/>
      <c r="AB82" s="362"/>
      <c r="AC82" s="263"/>
      <c r="AD82" s="397"/>
      <c r="AE82" s="308">
        <f>IF(ISERR(W82/O82*100),0,W82/O82*100)</f>
        <v>0</v>
      </c>
      <c r="AF82" s="256"/>
      <c r="AG82" s="362"/>
      <c r="AH82" s="263"/>
      <c r="AI82" s="362"/>
      <c r="AJ82" s="263"/>
      <c r="AK82" s="362"/>
      <c r="AL82" s="263"/>
      <c r="AM82" s="397"/>
      <c r="AN82" s="308">
        <f>IF(ISERR(AF82/X82*100),0,AF82/X82*100)</f>
        <v>0</v>
      </c>
    </row>
    <row r="83" spans="1:40" ht="12.75">
      <c r="A83" s="693" t="s">
        <v>27</v>
      </c>
      <c r="B83" s="677" t="s">
        <v>39</v>
      </c>
      <c r="C83" s="399" t="s">
        <v>33</v>
      </c>
      <c r="D83" s="249">
        <f>D86</f>
        <v>0</v>
      </c>
      <c r="E83" s="259">
        <f>IF(ISERR(D83/D11*1000),0,D83/D11*1000)</f>
        <v>0</v>
      </c>
      <c r="F83" s="260"/>
      <c r="G83" s="257">
        <f>IF(ISERR(F83/F11*1000),0,F83/F11*1000)</f>
        <v>0</v>
      </c>
      <c r="H83" s="372"/>
      <c r="I83" s="257">
        <f>IF(ISERR(H83/H11*1000),0,H83/H11*1000)</f>
        <v>0</v>
      </c>
      <c r="J83" s="372"/>
      <c r="K83" s="257">
        <f>IF(ISERR(J83/J11*1000),0,J83/J11*1000)</f>
        <v>0</v>
      </c>
      <c r="L83" s="372"/>
      <c r="M83" s="257">
        <f>IF(ISERR(L83/L11*1000),0,L83/L11*1000)</f>
        <v>0</v>
      </c>
      <c r="N83" s="256"/>
      <c r="O83" s="257">
        <f>IF(ISERR(N83/N11*1000),0,N83/N11*1000)</f>
        <v>0</v>
      </c>
      <c r="P83" s="252"/>
      <c r="Q83" s="257">
        <f>IF(ISERR(P83/P11*1000),0,P83/P11*1000)</f>
        <v>0</v>
      </c>
      <c r="R83" s="252"/>
      <c r="S83" s="257">
        <f>IF(ISERR(R83/R11*1000),0,R83/R11*1000)</f>
        <v>0</v>
      </c>
      <c r="T83" s="252"/>
      <c r="U83" s="261">
        <f>IF(ISERR(T83/T11*1000),0,T83/T11*1000)</f>
        <v>0</v>
      </c>
      <c r="V83" s="400"/>
      <c r="W83" s="256"/>
      <c r="X83" s="257">
        <f>IF(ISERR(W83/W11*1000),0,W83/W11*1000)</f>
        <v>0</v>
      </c>
      <c r="Y83" s="252"/>
      <c r="Z83" s="257">
        <f>IF(ISERR(Y83/Y11*1000),0,Y83/Y11*1000)</f>
        <v>0</v>
      </c>
      <c r="AA83" s="252"/>
      <c r="AB83" s="257">
        <f>IF(ISERR(AA83/AA11*1000),0,AA83/AA11*1000)</f>
        <v>0</v>
      </c>
      <c r="AC83" s="252"/>
      <c r="AD83" s="261">
        <f>IF(ISERR(AC83/AC11*1000),0,AC83/AC11*1000)</f>
        <v>0</v>
      </c>
      <c r="AE83" s="400"/>
      <c r="AF83" s="256"/>
      <c r="AG83" s="257">
        <f>IF(ISERR(AF83/AF11*1000),0,AF83/AF11*1000)</f>
        <v>0</v>
      </c>
      <c r="AH83" s="252"/>
      <c r="AI83" s="257">
        <f>IF(ISERR(AH83/AH11*1000),0,AH83/AH11*1000)</f>
        <v>0</v>
      </c>
      <c r="AJ83" s="252"/>
      <c r="AK83" s="257">
        <f>IF(ISERR(AJ83/AJ11*1000),0,AJ83/AJ11*1000)</f>
        <v>0</v>
      </c>
      <c r="AL83" s="252"/>
      <c r="AM83" s="261">
        <f>IF(ISERR(AL83/AL11*1000),0,AL83/AL11*1000)</f>
        <v>0</v>
      </c>
      <c r="AN83" s="400"/>
    </row>
    <row r="84" spans="1:40" ht="13.5">
      <c r="A84" s="692"/>
      <c r="B84" s="678"/>
      <c r="C84" s="402" t="s">
        <v>60</v>
      </c>
      <c r="D84" s="332">
        <f>D87</f>
        <v>0</v>
      </c>
      <c r="E84" s="390"/>
      <c r="F84" s="258"/>
      <c r="G84" s="392"/>
      <c r="H84" s="335"/>
      <c r="I84" s="392"/>
      <c r="J84" s="335"/>
      <c r="K84" s="392"/>
      <c r="L84" s="335"/>
      <c r="M84" s="392"/>
      <c r="N84" s="260"/>
      <c r="O84" s="392"/>
      <c r="P84" s="335"/>
      <c r="Q84" s="392"/>
      <c r="R84" s="335"/>
      <c r="S84" s="392"/>
      <c r="T84" s="335"/>
      <c r="U84" s="391"/>
      <c r="V84" s="308">
        <f>IF(ISERR(N84/F84*100),0,N84/F84*100)</f>
        <v>0</v>
      </c>
      <c r="W84" s="260"/>
      <c r="X84" s="392"/>
      <c r="Y84" s="335"/>
      <c r="Z84" s="392"/>
      <c r="AA84" s="335"/>
      <c r="AB84" s="392"/>
      <c r="AC84" s="335"/>
      <c r="AD84" s="391"/>
      <c r="AE84" s="308">
        <f>IF(ISERR(W84/N84*100),0,W84/N84*100)</f>
        <v>0</v>
      </c>
      <c r="AF84" s="260"/>
      <c r="AG84" s="392"/>
      <c r="AH84" s="335"/>
      <c r="AI84" s="392"/>
      <c r="AJ84" s="335"/>
      <c r="AK84" s="392"/>
      <c r="AL84" s="335"/>
      <c r="AM84" s="391"/>
      <c r="AN84" s="308">
        <f>IF(ISERR(AF84/W84*100),0,AF84/W84*100)</f>
        <v>0</v>
      </c>
    </row>
    <row r="85" spans="1:40" ht="14.25" customHeight="1" thickBot="1">
      <c r="A85" s="694"/>
      <c r="B85" s="679"/>
      <c r="C85" s="403" t="s">
        <v>8</v>
      </c>
      <c r="D85" s="380">
        <f>D88</f>
        <v>0</v>
      </c>
      <c r="E85" s="376">
        <f>IF(ISERR(D85/D16*1000),0,D85/D16*1000)</f>
        <v>0</v>
      </c>
      <c r="F85" s="380"/>
      <c r="G85" s="343">
        <f>IF(ISERR(F85/F16*1000),0,F85/F16*1000)</f>
        <v>0</v>
      </c>
      <c r="H85" s="382"/>
      <c r="I85" s="343">
        <f>IF(ISERR(H85/H16*1000),0,H85/H16*1000)</f>
        <v>0</v>
      </c>
      <c r="J85" s="382"/>
      <c r="K85" s="343">
        <f>IF(ISERR(J85/J16*1000),0,J85/J16*1000)</f>
        <v>0</v>
      </c>
      <c r="L85" s="382"/>
      <c r="M85" s="343">
        <f>IF(ISERR(L85/L16*1000),0,L85/L16*1000)</f>
        <v>0</v>
      </c>
      <c r="N85" s="380"/>
      <c r="O85" s="343">
        <f>IF(ISERR(N85/N16*1000),0,N85/N16*1000)</f>
        <v>0</v>
      </c>
      <c r="P85" s="382"/>
      <c r="Q85" s="378">
        <f>IF(ISERR(P85/P16*1000),0,P85/P16*1000)</f>
        <v>0</v>
      </c>
      <c r="R85" s="382"/>
      <c r="S85" s="378">
        <f>IF(ISERR(R85/R16*1000),0,R85/R16*1000)</f>
        <v>0</v>
      </c>
      <c r="T85" s="382"/>
      <c r="U85" s="377">
        <f>IF(ISERR(T85/T16*1000),0,T85/T16*1000)</f>
        <v>0</v>
      </c>
      <c r="V85" s="348">
        <f>IF(ISERR(N85/F85*100),0,N85/F85*100)</f>
        <v>0</v>
      </c>
      <c r="W85" s="380"/>
      <c r="X85" s="343">
        <f>IF(ISERR(W85/W16*1000),0,W85/W16*1000)</f>
        <v>0</v>
      </c>
      <c r="Y85" s="382"/>
      <c r="Z85" s="378">
        <f>IF(ISERR(Y85/Y16*1000),0,Y85/Y16*1000)</f>
        <v>0</v>
      </c>
      <c r="AA85" s="382"/>
      <c r="AB85" s="378">
        <f>IF(ISERR(AA85/AA16*1000),0,AA85/AA16*1000)</f>
        <v>0</v>
      </c>
      <c r="AC85" s="382"/>
      <c r="AD85" s="377">
        <f>IF(ISERR(AC85/AC16*1000),0,AC85/AC16*1000)</f>
        <v>0</v>
      </c>
      <c r="AE85" s="348">
        <f>IF(ISERR(W85/N85*100),0,W85/N85*100)</f>
        <v>0</v>
      </c>
      <c r="AF85" s="380"/>
      <c r="AG85" s="343">
        <f>IF(ISERR(AF85/AF16*1000),0,AF85/AF16*1000)</f>
        <v>0</v>
      </c>
      <c r="AH85" s="382"/>
      <c r="AI85" s="378">
        <f>IF(ISERR(AH85/AH16*1000),0,AH85/AH16*1000)</f>
        <v>0</v>
      </c>
      <c r="AJ85" s="382"/>
      <c r="AK85" s="378">
        <f>IF(ISERR(AJ85/AJ16*1000),0,AJ85/AJ16*1000)</f>
        <v>0</v>
      </c>
      <c r="AL85" s="382"/>
      <c r="AM85" s="377">
        <f>IF(ISERR(AL85/AL16*1000),0,AL85/AL16*1000)</f>
        <v>0</v>
      </c>
      <c r="AN85" s="348">
        <f>IF(ISERR(AF85/W85*100),0,AF85/W85*100)</f>
        <v>0</v>
      </c>
    </row>
    <row r="86" spans="1:40" ht="14.25" thickTop="1">
      <c r="A86" s="11"/>
      <c r="B86" s="404" t="s">
        <v>58</v>
      </c>
      <c r="C86" s="405" t="s">
        <v>33</v>
      </c>
      <c r="D86" s="258"/>
      <c r="E86" s="24"/>
      <c r="F86" s="249"/>
      <c r="G86" s="4"/>
      <c r="H86" s="251"/>
      <c r="I86" s="4"/>
      <c r="J86" s="251"/>
      <c r="K86" s="4"/>
      <c r="L86" s="251"/>
      <c r="M86" s="4"/>
      <c r="N86" s="245"/>
      <c r="O86" s="406"/>
      <c r="P86" s="252"/>
      <c r="Q86" s="387"/>
      <c r="R86" s="252"/>
      <c r="S86" s="387"/>
      <c r="T86" s="252"/>
      <c r="U86" s="19"/>
      <c r="V86" s="407"/>
      <c r="W86" s="245"/>
      <c r="X86" s="406"/>
      <c r="Y86" s="252"/>
      <c r="Z86" s="387"/>
      <c r="AA86" s="252"/>
      <c r="AB86" s="387"/>
      <c r="AC86" s="252"/>
      <c r="AD86" s="19"/>
      <c r="AE86" s="407"/>
      <c r="AF86" s="245"/>
      <c r="AG86" s="406"/>
      <c r="AH86" s="252"/>
      <c r="AI86" s="387"/>
      <c r="AJ86" s="252"/>
      <c r="AK86" s="387"/>
      <c r="AL86" s="252"/>
      <c r="AM86" s="19"/>
      <c r="AN86" s="407"/>
    </row>
    <row r="87" spans="1:40" ht="13.5">
      <c r="A87" s="253"/>
      <c r="B87" s="404" t="s">
        <v>59</v>
      </c>
      <c r="C87" s="402" t="s">
        <v>60</v>
      </c>
      <c r="D87" s="260">
        <f>IF(ISERR(D88/D86),0,D88/D86)</f>
        <v>0</v>
      </c>
      <c r="E87" s="331"/>
      <c r="F87" s="258"/>
      <c r="G87" s="334"/>
      <c r="H87" s="408"/>
      <c r="I87" s="334"/>
      <c r="J87" s="408"/>
      <c r="K87" s="334"/>
      <c r="L87" s="408"/>
      <c r="M87" s="334"/>
      <c r="N87" s="260"/>
      <c r="O87" s="334"/>
      <c r="P87" s="408"/>
      <c r="Q87" s="334"/>
      <c r="R87" s="408"/>
      <c r="S87" s="334"/>
      <c r="T87" s="408"/>
      <c r="U87" s="333"/>
      <c r="V87" s="308">
        <f>IF(ISERR(N87/F87*100),0,N87/F87*100)</f>
        <v>0</v>
      </c>
      <c r="W87" s="260"/>
      <c r="X87" s="334"/>
      <c r="Y87" s="408"/>
      <c r="Z87" s="334"/>
      <c r="AA87" s="408"/>
      <c r="AB87" s="334"/>
      <c r="AC87" s="408"/>
      <c r="AD87" s="333"/>
      <c r="AE87" s="308">
        <f>IF(ISERR(W87/N87*100),0,W87/N87*100)</f>
        <v>0</v>
      </c>
      <c r="AF87" s="260"/>
      <c r="AG87" s="334"/>
      <c r="AH87" s="408"/>
      <c r="AI87" s="334"/>
      <c r="AJ87" s="408"/>
      <c r="AK87" s="334"/>
      <c r="AL87" s="408"/>
      <c r="AM87" s="333"/>
      <c r="AN87" s="308">
        <f>IF(ISERR(AF87/W87*100),0,AF87/W87*100)</f>
        <v>0</v>
      </c>
    </row>
    <row r="88" spans="1:40" ht="13.5">
      <c r="A88" s="253"/>
      <c r="B88" s="409" t="s">
        <v>51</v>
      </c>
      <c r="C88" s="255" t="s">
        <v>8</v>
      </c>
      <c r="D88" s="258"/>
      <c r="E88" s="353"/>
      <c r="F88" s="260"/>
      <c r="G88" s="352"/>
      <c r="H88" s="266"/>
      <c r="I88" s="352"/>
      <c r="J88" s="266"/>
      <c r="K88" s="352"/>
      <c r="L88" s="266"/>
      <c r="M88" s="352"/>
      <c r="N88" s="256"/>
      <c r="O88" s="354"/>
      <c r="P88" s="263"/>
      <c r="Q88" s="354"/>
      <c r="R88" s="263"/>
      <c r="S88" s="354"/>
      <c r="T88" s="263"/>
      <c r="U88" s="355"/>
      <c r="V88" s="308">
        <f>IF(ISERR(N88/F88*100),0,N88/F88*100)</f>
        <v>0</v>
      </c>
      <c r="W88" s="256"/>
      <c r="X88" s="354"/>
      <c r="Y88" s="263"/>
      <c r="Z88" s="354"/>
      <c r="AA88" s="263"/>
      <c r="AB88" s="354"/>
      <c r="AC88" s="263"/>
      <c r="AD88" s="355"/>
      <c r="AE88" s="308">
        <f>IF(ISERR(W88/N88*100),0,W88/N88*100)</f>
        <v>0</v>
      </c>
      <c r="AF88" s="256"/>
      <c r="AG88" s="354"/>
      <c r="AH88" s="263"/>
      <c r="AI88" s="354"/>
      <c r="AJ88" s="263"/>
      <c r="AK88" s="354"/>
      <c r="AL88" s="263"/>
      <c r="AM88" s="355"/>
      <c r="AN88" s="308">
        <f>IF(ISERR(AF88/W88*100),0,AF88/W88*100)</f>
        <v>0</v>
      </c>
    </row>
    <row r="89" spans="1:40" ht="13.5">
      <c r="A89" s="253"/>
      <c r="B89" s="410" t="s">
        <v>128</v>
      </c>
      <c r="C89" s="399" t="s">
        <v>33</v>
      </c>
      <c r="D89" s="258"/>
      <c r="E89" s="353"/>
      <c r="F89" s="260"/>
      <c r="G89" s="352"/>
      <c r="H89" s="411"/>
      <c r="I89" s="352"/>
      <c r="J89" s="262"/>
      <c r="K89" s="352"/>
      <c r="L89" s="411"/>
      <c r="M89" s="352"/>
      <c r="N89" s="256"/>
      <c r="O89" s="354"/>
      <c r="P89" s="412"/>
      <c r="Q89" s="354"/>
      <c r="R89" s="263"/>
      <c r="S89" s="354"/>
      <c r="T89" s="412"/>
      <c r="U89" s="355"/>
      <c r="V89" s="413"/>
      <c r="W89" s="256"/>
      <c r="X89" s="354"/>
      <c r="Y89" s="412"/>
      <c r="Z89" s="354"/>
      <c r="AA89" s="263"/>
      <c r="AB89" s="354"/>
      <c r="AC89" s="412"/>
      <c r="AD89" s="355"/>
      <c r="AE89" s="413"/>
      <c r="AF89" s="256"/>
      <c r="AG89" s="354"/>
      <c r="AH89" s="412"/>
      <c r="AI89" s="354"/>
      <c r="AJ89" s="263"/>
      <c r="AK89" s="354"/>
      <c r="AL89" s="412"/>
      <c r="AM89" s="355"/>
      <c r="AN89" s="413"/>
    </row>
    <row r="90" spans="1:40" ht="13.5" customHeight="1">
      <c r="A90" s="680" t="s">
        <v>118</v>
      </c>
      <c r="B90" s="682" t="s">
        <v>10</v>
      </c>
      <c r="C90" s="303" t="s">
        <v>93</v>
      </c>
      <c r="D90" s="258"/>
      <c r="E90" s="414">
        <f>IF(ISERR(D90/D11*1000),0,D90/D11*1000)</f>
        <v>0</v>
      </c>
      <c r="F90" s="260"/>
      <c r="G90" s="417">
        <f>IF(ISERR(F90/F11*1000),0,F90/F11*1000)</f>
        <v>0</v>
      </c>
      <c r="H90" s="251"/>
      <c r="I90" s="417">
        <f>IF(ISERR(H90/H11*1000),0,H90/H11*1000)</f>
        <v>0</v>
      </c>
      <c r="J90" s="251"/>
      <c r="K90" s="417">
        <f>IF(ISERR(J90/J11*1000),0,J90/J11*1000)</f>
        <v>0</v>
      </c>
      <c r="L90" s="251"/>
      <c r="M90" s="417">
        <f>IF(ISERR(L90/L11*1000),0,L90/L11*1000)</f>
        <v>0</v>
      </c>
      <c r="N90" s="256"/>
      <c r="O90" s="417">
        <f>IF(ISERR(N90/N11*1000),0,N90/N11*1000)</f>
        <v>0</v>
      </c>
      <c r="P90" s="252"/>
      <c r="Q90" s="417">
        <f>IF(ISERR(P90/P11*1000),0,P90/P11*1000)</f>
        <v>0</v>
      </c>
      <c r="R90" s="252"/>
      <c r="S90" s="417">
        <f>IF(ISERR(R90/R11*1000),0,R90/R11*1000)</f>
        <v>0</v>
      </c>
      <c r="T90" s="252"/>
      <c r="U90" s="416">
        <f>IF(ISERR(T90/T11*1000),0,T90/T11*1000)</f>
        <v>0</v>
      </c>
      <c r="V90" s="658"/>
      <c r="W90" s="256"/>
      <c r="X90" s="417">
        <f>IF(ISERR(W90/W11*1000),0,W90/W11*1000)</f>
        <v>0</v>
      </c>
      <c r="Y90" s="252"/>
      <c r="Z90" s="417">
        <f>IF(ISERR(Y90/Y11*1000),0,Y90/Y11*1000)</f>
        <v>0</v>
      </c>
      <c r="AA90" s="252"/>
      <c r="AB90" s="417">
        <f>IF(ISERR(AA90/AA11*1000),0,AA90/AA11*1000)</f>
        <v>0</v>
      </c>
      <c r="AC90" s="252"/>
      <c r="AD90" s="416">
        <f>IF(ISERR(AC90/AC11*1000),0,AC90/AC11*1000)</f>
        <v>0</v>
      </c>
      <c r="AE90" s="658"/>
      <c r="AF90" s="256"/>
      <c r="AG90" s="417">
        <f>IF(ISERR(AF90/AF11*1000),0,AF90/AF11*1000)</f>
        <v>0</v>
      </c>
      <c r="AH90" s="252"/>
      <c r="AI90" s="417">
        <f>IF(ISERR(AH90/AH11*1000),0,AH90/AH11*1000)</f>
        <v>0</v>
      </c>
      <c r="AJ90" s="252"/>
      <c r="AK90" s="417">
        <f>IF(ISERR(AJ90/AJ11*1000),0,AJ90/AJ11*1000)</f>
        <v>0</v>
      </c>
      <c r="AL90" s="252"/>
      <c r="AM90" s="416">
        <f>IF(ISERR(AL90/AL11*1000),0,AL90/AL11*1000)</f>
        <v>0</v>
      </c>
      <c r="AN90" s="418"/>
    </row>
    <row r="91" spans="1:40" ht="13.5" customHeight="1">
      <c r="A91" s="680"/>
      <c r="B91" s="682"/>
      <c r="C91" s="419" t="s">
        <v>60</v>
      </c>
      <c r="D91" s="260">
        <f>IF(ISERR(D92/D90),0,D92/D90)</f>
        <v>0</v>
      </c>
      <c r="E91" s="420"/>
      <c r="F91" s="415"/>
      <c r="G91" s="422"/>
      <c r="H91" s="335"/>
      <c r="I91" s="422"/>
      <c r="J91" s="335"/>
      <c r="K91" s="422"/>
      <c r="L91" s="335"/>
      <c r="M91" s="422"/>
      <c r="N91" s="249"/>
      <c r="O91" s="422"/>
      <c r="P91" s="408"/>
      <c r="Q91" s="422"/>
      <c r="R91" s="408"/>
      <c r="S91" s="422"/>
      <c r="T91" s="408"/>
      <c r="U91" s="421"/>
      <c r="V91" s="659">
        <f>IF(ISERR(N91/F91*100),0,N91/F91*100)</f>
        <v>0</v>
      </c>
      <c r="W91" s="249"/>
      <c r="X91" s="422"/>
      <c r="Y91" s="408"/>
      <c r="Z91" s="422"/>
      <c r="AA91" s="408"/>
      <c r="AB91" s="422"/>
      <c r="AC91" s="408"/>
      <c r="AD91" s="421"/>
      <c r="AE91" s="659">
        <f>IF(ISERR(W91/N91*100),0,W91/N91*100)</f>
        <v>0</v>
      </c>
      <c r="AF91" s="249"/>
      <c r="AG91" s="422"/>
      <c r="AH91" s="408"/>
      <c r="AI91" s="422"/>
      <c r="AJ91" s="408"/>
      <c r="AK91" s="422"/>
      <c r="AL91" s="408"/>
      <c r="AM91" s="421"/>
      <c r="AN91" s="308">
        <f>IF(ISERR(AF91/W91*100),0,AF91/W91*100)</f>
        <v>0</v>
      </c>
    </row>
    <row r="92" spans="1:40" ht="14.25" thickBot="1">
      <c r="A92" s="681"/>
      <c r="B92" s="683"/>
      <c r="C92" s="339" t="s">
        <v>8</v>
      </c>
      <c r="D92" s="423"/>
      <c r="E92" s="341">
        <f>IF(ISERR(D92/D16*1000),0,D92/D16*1000)</f>
        <v>0</v>
      </c>
      <c r="F92" s="375"/>
      <c r="G92" s="343">
        <f>IF(ISERR(F92/F16*1000),0,F92/F16*1000)</f>
        <v>0</v>
      </c>
      <c r="H92" s="424"/>
      <c r="I92" s="343">
        <f>IF(ISERR(H92/H16*1000),0,H92/H16*1000)</f>
        <v>0</v>
      </c>
      <c r="J92" s="424"/>
      <c r="K92" s="343">
        <f>IF(ISERR(J92/J16*1000),0,J92/J16*1000)</f>
        <v>0</v>
      </c>
      <c r="L92" s="424"/>
      <c r="M92" s="343">
        <f>IF(ISERR(L92/L16*1000),0,L92/L16*1000)</f>
        <v>0</v>
      </c>
      <c r="N92" s="380"/>
      <c r="O92" s="343">
        <f>IF(ISERR(N92/N16*1000),0,N92/N16*1000)</f>
        <v>0</v>
      </c>
      <c r="P92" s="382"/>
      <c r="Q92" s="343">
        <f>IF(ISERR(P92/P16*1000),0,P92/P16*1000)</f>
        <v>0</v>
      </c>
      <c r="R92" s="382"/>
      <c r="S92" s="343">
        <f>IF(ISERR(R92/R16*1000),0,R92/R16*1000)</f>
        <v>0</v>
      </c>
      <c r="T92" s="382"/>
      <c r="U92" s="342">
        <f>IF(ISERR(T92/T16*1000),0,T92/T16*1000)</f>
        <v>0</v>
      </c>
      <c r="V92" s="660">
        <f>IF(ISERR(N92/F92*100),0,N92/F92*100)</f>
        <v>0</v>
      </c>
      <c r="W92" s="380"/>
      <c r="X92" s="343">
        <f>IF(ISERR(W92/W16*1000),0,W92/W16*1000)</f>
        <v>0</v>
      </c>
      <c r="Y92" s="382"/>
      <c r="Z92" s="343">
        <f>IF(ISERR(Y92/Y16*1000),0,Y92/Y16*1000)</f>
        <v>0</v>
      </c>
      <c r="AA92" s="382"/>
      <c r="AB92" s="343">
        <f>IF(ISERR(AA92/AA16*1000),0,AA92/AA16*1000)</f>
        <v>0</v>
      </c>
      <c r="AC92" s="382"/>
      <c r="AD92" s="342">
        <f>IF(ISERR(AC92/AC16*1000),0,AC92/AC16*1000)</f>
        <v>0</v>
      </c>
      <c r="AE92" s="660">
        <f>IF(ISERR(W92/N92*100),0,W92/N92*100)</f>
        <v>0</v>
      </c>
      <c r="AF92" s="380"/>
      <c r="AG92" s="343">
        <f>IF(ISERR(AF92/AF16*1000),0,AF92/AF16*1000)</f>
        <v>0</v>
      </c>
      <c r="AH92" s="382"/>
      <c r="AI92" s="343">
        <f>IF(ISERR(AH92/AH16*1000),0,AH92/AH16*1000)</f>
        <v>0</v>
      </c>
      <c r="AJ92" s="382"/>
      <c r="AK92" s="343">
        <f>IF(ISERR(AJ92/AJ16*1000),0,AJ92/AJ16*1000)</f>
        <v>0</v>
      </c>
      <c r="AL92" s="382"/>
      <c r="AM92" s="342">
        <f>IF(ISERR(AL92/AL16*1000),0,AL92/AL16*1000)</f>
        <v>0</v>
      </c>
      <c r="AN92" s="348">
        <f>IF(ISERR(AF92/W92*100),0,AF92/W92*100)</f>
        <v>0</v>
      </c>
    </row>
    <row r="93" spans="1:40" ht="13.5" thickTop="1">
      <c r="A93" s="12" t="s">
        <v>119</v>
      </c>
      <c r="B93" s="13" t="s">
        <v>120</v>
      </c>
      <c r="C93" s="14" t="s">
        <v>8</v>
      </c>
      <c r="D93" s="425">
        <f>D94+D95+D96+D97</f>
        <v>652</v>
      </c>
      <c r="E93" s="24">
        <f>IF(ISERR(D93/D16*1000),0,D93/D16*1000)</f>
        <v>46.307804853796604</v>
      </c>
      <c r="F93" s="18">
        <v>1179</v>
      </c>
      <c r="G93" s="4">
        <f>IF(ISERR(F93/F16*1000),0,F93/F16*1000)</f>
        <v>92.39377458740185</v>
      </c>
      <c r="H93" s="426"/>
      <c r="I93" s="4">
        <f>IF(ISERR(H93/H16*1000),0,H93/H16*1000)</f>
        <v>0</v>
      </c>
      <c r="J93" s="426"/>
      <c r="K93" s="4">
        <f>IF(ISERR(J93/J16*1000),0,J93/J16*1000)</f>
        <v>0</v>
      </c>
      <c r="L93" s="426"/>
      <c r="M93" s="4">
        <f>IF(ISERR(L93/L16*1000),0,L93/L16*1000)</f>
        <v>0</v>
      </c>
      <c r="N93" s="661">
        <v>1230.9</v>
      </c>
      <c r="O93" s="4">
        <f>IF(ISERR(N93/N16*1000),0,N93/N16*1000)</f>
        <v>96.46098145855211</v>
      </c>
      <c r="P93" s="427">
        <v>1547.6</v>
      </c>
      <c r="Q93" s="4">
        <f>IF(ISERR(P93/P16*1000),0,P93/P16*1000)</f>
        <v>121.27956365688134</v>
      </c>
      <c r="R93" s="427"/>
      <c r="S93" s="4">
        <f>IF(ISERR(R93/R16*1000),0,R93/R16*1000)</f>
        <v>0</v>
      </c>
      <c r="T93" s="427"/>
      <c r="U93" s="19">
        <f>IF(ISERR(T93/T16*1000),0,T93/T16*1000)</f>
        <v>0</v>
      </c>
      <c r="V93" s="27">
        <f>IF(ISERR(N93/F93*100),0,N93/F93*100)</f>
        <v>104.40203562340969</v>
      </c>
      <c r="W93" s="661">
        <v>1283.83</v>
      </c>
      <c r="X93" s="4">
        <f>IF(ISERR(W93/W16*1000),0,W93/W16*1000)</f>
        <v>100.60890553735717</v>
      </c>
      <c r="Y93" s="427">
        <v>1655.9</v>
      </c>
      <c r="Z93" s="4">
        <f>IF(ISERR(Y93/Y16*1000),0,Y93/Y16*1000)</f>
        <v>129.76662539379026</v>
      </c>
      <c r="AA93" s="427"/>
      <c r="AB93" s="4">
        <f>IF(ISERR(AA93/AA16*1000),0,AA93/AA16*1000)</f>
        <v>0</v>
      </c>
      <c r="AC93" s="427"/>
      <c r="AD93" s="19">
        <f>IF(ISERR(AC93/AC16*1000),0,AC93/AC16*1000)</f>
        <v>0</v>
      </c>
      <c r="AE93" s="27">
        <f>IF(ISERR(W93/N93*100),0,W93/N93*100)</f>
        <v>104.30010561377851</v>
      </c>
      <c r="AF93" s="661"/>
      <c r="AG93" s="4">
        <f>IF(ISERR(AF93/AF16*1000),0,AF93/AF16*1000)</f>
        <v>0</v>
      </c>
      <c r="AH93" s="427"/>
      <c r="AI93" s="4">
        <f>IF(ISERR(AH93/AH16*1000),0,AH93/AH16*1000)</f>
        <v>0</v>
      </c>
      <c r="AJ93" s="427"/>
      <c r="AK93" s="4">
        <f>IF(ISERR(AJ93/AJ16*1000),0,AJ93/AJ16*1000)</f>
        <v>0</v>
      </c>
      <c r="AL93" s="427"/>
      <c r="AM93" s="19">
        <f>IF(ISERR(AL93/AL16*1000),0,AL93/AL16*1000)</f>
        <v>0</v>
      </c>
      <c r="AN93" s="27">
        <f>IF(ISERR(AF93/W93*100),0,AF93/W93*100)</f>
        <v>0</v>
      </c>
    </row>
    <row r="94" spans="1:40" ht="12.75">
      <c r="A94" s="11"/>
      <c r="B94" s="428" t="s">
        <v>86</v>
      </c>
      <c r="C94" s="429" t="s">
        <v>8</v>
      </c>
      <c r="D94" s="430">
        <v>652</v>
      </c>
      <c r="E94" s="24"/>
      <c r="F94" s="18">
        <v>1179</v>
      </c>
      <c r="G94" s="4"/>
      <c r="H94" s="426"/>
      <c r="I94" s="4"/>
      <c r="J94" s="426"/>
      <c r="K94" s="4"/>
      <c r="L94" s="426"/>
      <c r="M94" s="4"/>
      <c r="N94" s="662">
        <v>1230.9</v>
      </c>
      <c r="O94" s="4"/>
      <c r="P94" s="431">
        <v>1547.6</v>
      </c>
      <c r="Q94" s="4"/>
      <c r="R94" s="427"/>
      <c r="S94" s="4"/>
      <c r="T94" s="427"/>
      <c r="U94" s="19"/>
      <c r="V94" s="27"/>
      <c r="W94" s="662">
        <v>1283.8</v>
      </c>
      <c r="X94" s="4"/>
      <c r="Y94" s="431">
        <v>1655.9</v>
      </c>
      <c r="Z94" s="4"/>
      <c r="AA94" s="427"/>
      <c r="AB94" s="4"/>
      <c r="AC94" s="427"/>
      <c r="AD94" s="19"/>
      <c r="AE94" s="27"/>
      <c r="AF94" s="662"/>
      <c r="AG94" s="4"/>
      <c r="AH94" s="431"/>
      <c r="AI94" s="4"/>
      <c r="AJ94" s="427"/>
      <c r="AK94" s="4"/>
      <c r="AL94" s="427"/>
      <c r="AM94" s="19"/>
      <c r="AN94" s="27"/>
    </row>
    <row r="95" spans="1:40" ht="12.75">
      <c r="A95" s="11"/>
      <c r="B95" s="432" t="s">
        <v>87</v>
      </c>
      <c r="C95" s="433" t="s">
        <v>8</v>
      </c>
      <c r="D95" s="430"/>
      <c r="E95" s="24"/>
      <c r="F95" s="18"/>
      <c r="G95" s="4"/>
      <c r="H95" s="426"/>
      <c r="I95" s="4"/>
      <c r="J95" s="426"/>
      <c r="K95" s="4"/>
      <c r="L95" s="426"/>
      <c r="M95" s="4"/>
      <c r="N95" s="662"/>
      <c r="O95" s="4"/>
      <c r="P95" s="431"/>
      <c r="Q95" s="4"/>
      <c r="R95" s="427"/>
      <c r="S95" s="4"/>
      <c r="T95" s="427"/>
      <c r="U95" s="19"/>
      <c r="V95" s="27"/>
      <c r="W95" s="662"/>
      <c r="X95" s="4"/>
      <c r="Y95" s="431"/>
      <c r="Z95" s="4"/>
      <c r="AA95" s="427"/>
      <c r="AB95" s="4"/>
      <c r="AC95" s="427"/>
      <c r="AD95" s="19"/>
      <c r="AE95" s="27"/>
      <c r="AF95" s="662"/>
      <c r="AG95" s="4"/>
      <c r="AH95" s="431"/>
      <c r="AI95" s="4"/>
      <c r="AJ95" s="427"/>
      <c r="AK95" s="4"/>
      <c r="AL95" s="427"/>
      <c r="AM95" s="19"/>
      <c r="AN95" s="27"/>
    </row>
    <row r="96" spans="1:40" ht="12.75">
      <c r="A96" s="11"/>
      <c r="B96" s="432" t="s">
        <v>88</v>
      </c>
      <c r="C96" s="433" t="s">
        <v>8</v>
      </c>
      <c r="D96" s="430"/>
      <c r="E96" s="24"/>
      <c r="F96" s="18"/>
      <c r="G96" s="4"/>
      <c r="H96" s="426"/>
      <c r="I96" s="4"/>
      <c r="J96" s="426"/>
      <c r="K96" s="4"/>
      <c r="L96" s="426"/>
      <c r="M96" s="4"/>
      <c r="N96" s="662"/>
      <c r="O96" s="4"/>
      <c r="P96" s="431"/>
      <c r="Q96" s="4"/>
      <c r="R96" s="427"/>
      <c r="S96" s="4"/>
      <c r="T96" s="427"/>
      <c r="U96" s="19"/>
      <c r="V96" s="27"/>
      <c r="W96" s="662"/>
      <c r="X96" s="4"/>
      <c r="Y96" s="431"/>
      <c r="Z96" s="4"/>
      <c r="AA96" s="427"/>
      <c r="AB96" s="4"/>
      <c r="AC96" s="427"/>
      <c r="AD96" s="19"/>
      <c r="AE96" s="27"/>
      <c r="AF96" s="662"/>
      <c r="AG96" s="4"/>
      <c r="AH96" s="431"/>
      <c r="AI96" s="4"/>
      <c r="AJ96" s="427"/>
      <c r="AK96" s="4"/>
      <c r="AL96" s="427"/>
      <c r="AM96" s="19"/>
      <c r="AN96" s="27"/>
    </row>
    <row r="97" spans="1:40" ht="12.75">
      <c r="A97" s="11"/>
      <c r="B97" s="434" t="s">
        <v>89</v>
      </c>
      <c r="C97" s="433" t="s">
        <v>8</v>
      </c>
      <c r="D97" s="430"/>
      <c r="E97" s="24"/>
      <c r="F97" s="18"/>
      <c r="G97" s="4"/>
      <c r="H97" s="426"/>
      <c r="I97" s="4"/>
      <c r="J97" s="426"/>
      <c r="K97" s="4"/>
      <c r="L97" s="426"/>
      <c r="M97" s="4"/>
      <c r="N97" s="662"/>
      <c r="O97" s="4"/>
      <c r="P97" s="431"/>
      <c r="Q97" s="4"/>
      <c r="R97" s="427"/>
      <c r="S97" s="4"/>
      <c r="T97" s="427"/>
      <c r="U97" s="19"/>
      <c r="V97" s="27"/>
      <c r="W97" s="662"/>
      <c r="X97" s="4"/>
      <c r="Y97" s="431"/>
      <c r="Z97" s="4"/>
      <c r="AA97" s="427"/>
      <c r="AB97" s="4"/>
      <c r="AC97" s="427"/>
      <c r="AD97" s="19"/>
      <c r="AE97" s="27"/>
      <c r="AF97" s="662"/>
      <c r="AG97" s="4"/>
      <c r="AH97" s="431"/>
      <c r="AI97" s="4"/>
      <c r="AJ97" s="427"/>
      <c r="AK97" s="4"/>
      <c r="AL97" s="427"/>
      <c r="AM97" s="19"/>
      <c r="AN97" s="27"/>
    </row>
    <row r="98" spans="1:41" ht="13.5" customHeight="1">
      <c r="A98" s="253" t="s">
        <v>28</v>
      </c>
      <c r="B98" s="254" t="s">
        <v>11</v>
      </c>
      <c r="C98" s="255" t="s">
        <v>8</v>
      </c>
      <c r="D98" s="435">
        <v>197</v>
      </c>
      <c r="E98" s="353">
        <f>IF(ISERR(D98/D16*1000),0,D98/D16*1000)</f>
        <v>13.99177539294161</v>
      </c>
      <c r="F98" s="20">
        <v>356.1</v>
      </c>
      <c r="G98" s="352">
        <f>IF(ISERR(F98/F16*1000),0,F98/F16*1000)</f>
        <v>27.90621130667837</v>
      </c>
      <c r="H98" s="436"/>
      <c r="I98" s="352">
        <f>IF(ISERR(H98/H16*1000),0,H98/H16*1000)</f>
        <v>0</v>
      </c>
      <c r="J98" s="436"/>
      <c r="K98" s="352">
        <f>IF(ISERR(J98/J16*1000),0,J98/J16*1000)</f>
        <v>0</v>
      </c>
      <c r="L98" s="436"/>
      <c r="M98" s="352">
        <f>IF(ISERR(L98/L16*1000),0,L98/L16*1000)</f>
        <v>0</v>
      </c>
      <c r="N98" s="663">
        <v>371.74</v>
      </c>
      <c r="O98" s="352">
        <f>IF(ISERR(N98/N16*1000),0,N98/N16*1000)</f>
        <v>29.131859003495133</v>
      </c>
      <c r="P98" s="664">
        <v>467.4</v>
      </c>
      <c r="Q98" s="353">
        <f>IF(ISERR(P98/P16*1000),0,P98/P16*1000)</f>
        <v>36.62837170665956</v>
      </c>
      <c r="R98" s="664"/>
      <c r="S98" s="353">
        <f>IF(ISERR(R98/R16*1000),0,R98/R16*1000)</f>
        <v>0</v>
      </c>
      <c r="T98" s="664"/>
      <c r="U98" s="355">
        <f>IF(ISERR(T98/T16*1000),0,T98/T16*1000)</f>
        <v>0</v>
      </c>
      <c r="V98" s="264">
        <f aca="true" t="shared" si="3" ref="V98:V104">IF(ISERR(N98/F98*100),0,N98/F98*100)</f>
        <v>104.3920247121595</v>
      </c>
      <c r="W98" s="663">
        <v>387.72</v>
      </c>
      <c r="X98" s="352">
        <f>IF(ISERR(W98/W16*1000),0,W98/W16*1000)</f>
        <v>30.38415121546009</v>
      </c>
      <c r="Y98" s="664">
        <v>500.1</v>
      </c>
      <c r="Z98" s="353">
        <f>IF(ISERR(Y98/Y16*1000),0,Y98/Y16*1000)</f>
        <v>39.1909471341473</v>
      </c>
      <c r="AA98" s="664"/>
      <c r="AB98" s="353">
        <f>IF(ISERR(AA98/AA16*1000),0,AA98/AA16*1000)</f>
        <v>0</v>
      </c>
      <c r="AC98" s="664"/>
      <c r="AD98" s="355">
        <f>IF(ISERR(AC98/AC16*1000),0,AC98/AC16*1000)</f>
        <v>0</v>
      </c>
      <c r="AE98" s="264">
        <f aca="true" t="shared" si="4" ref="AE98:AE104">IF(ISERR(W98/N98*100),0,W98/N98*100)</f>
        <v>104.29870339484586</v>
      </c>
      <c r="AF98" s="663"/>
      <c r="AG98" s="352">
        <f>IF(ISERR(AF98/AF16*1000),0,AF98/AF16*1000)</f>
        <v>0</v>
      </c>
      <c r="AH98" s="664"/>
      <c r="AI98" s="353">
        <f>IF(ISERR(AH98/AH16*1000),0,AH98/AH16*1000)</f>
        <v>0</v>
      </c>
      <c r="AJ98" s="664"/>
      <c r="AK98" s="353">
        <f>IF(ISERR(AJ98/AJ16*1000),0,AJ98/AJ16*1000)</f>
        <v>0</v>
      </c>
      <c r="AL98" s="519"/>
      <c r="AM98" s="355">
        <f>IF(ISERR(AL98/AL16*1000),0,AL98/AL16*1000)</f>
        <v>0</v>
      </c>
      <c r="AN98" s="264">
        <f aca="true" t="shared" si="5" ref="AN98:AN104">IF(ISERR(AF98/W98*100),0,AF98/W98*100)</f>
        <v>0</v>
      </c>
      <c r="AO98" s="665"/>
    </row>
    <row r="99" spans="1:40" ht="26.25" customHeight="1">
      <c r="A99" s="692" t="s">
        <v>29</v>
      </c>
      <c r="B99" s="437" t="s">
        <v>69</v>
      </c>
      <c r="C99" s="399" t="s">
        <v>8</v>
      </c>
      <c r="D99" s="438">
        <f>D100+D101+D102</f>
        <v>15494.499999999998</v>
      </c>
      <c r="E99" s="353">
        <f>IF(ISERR(D99/D16*1000),0,D99/D16*1000)</f>
        <v>1100.4850955631155</v>
      </c>
      <c r="F99" s="438">
        <f>F100+F101+F102</f>
        <v>15115.6</v>
      </c>
      <c r="G99" s="352">
        <f>IF(ISERR(F99/F16*1000),0,F99/F16*1000)</f>
        <v>1184.5524505117314</v>
      </c>
      <c r="H99" s="439"/>
      <c r="I99" s="352">
        <f>IF(ISERR(H99/H16*1000),0,H99/H16*1000)</f>
        <v>0</v>
      </c>
      <c r="J99" s="439"/>
      <c r="K99" s="352">
        <f>IF(ISERR(J99/J16*1000),0,J99/J16*1000)</f>
        <v>0</v>
      </c>
      <c r="L99" s="439"/>
      <c r="M99" s="352">
        <f>IF(ISERR(L99/L16*1000),0,L99/L16*1000)</f>
        <v>0</v>
      </c>
      <c r="N99" s="438">
        <f>N100+N101+N102</f>
        <v>14838.859999999999</v>
      </c>
      <c r="O99" s="352">
        <f>IF(ISERR(N99/N16*1000),0,N99/N16*1000)</f>
        <v>1162.8653825055246</v>
      </c>
      <c r="P99" s="438">
        <f>P100+P101+P102</f>
        <v>15439.099999999999</v>
      </c>
      <c r="Q99" s="352">
        <f>IF(ISERR(P99/P16*1000),0,P99/P16*1000)</f>
        <v>1209.9039230130245</v>
      </c>
      <c r="R99" s="439"/>
      <c r="S99" s="352">
        <f>IF(ISERR(R99/R16*1000),0,R99/R16*1000)</f>
        <v>0</v>
      </c>
      <c r="T99" s="439"/>
      <c r="U99" s="355">
        <f>IF(ISERR(T99/T16*1000),0,T99/T16*1000)</f>
        <v>0</v>
      </c>
      <c r="V99" s="264">
        <f t="shared" si="3"/>
        <v>98.16917621530074</v>
      </c>
      <c r="W99" s="438">
        <f>W100+W101+W102</f>
        <v>14562.449999999999</v>
      </c>
      <c r="X99" s="352">
        <f>IF(ISERR(W99/W16*1000),0,W99/W16*1000)</f>
        <v>1141.2041753522562</v>
      </c>
      <c r="Y99" s="438">
        <f>Y100+Y101+Y102</f>
        <v>15465.599999999999</v>
      </c>
      <c r="Z99" s="352">
        <f>IF(ISERR(Y99/Y16*1000),0,Y99/Y16*1000)</f>
        <v>1211.9806278701626</v>
      </c>
      <c r="AA99" s="439"/>
      <c r="AB99" s="352">
        <f>IF(ISERR(AA99/AA16*1000),0,AA99/AA16*1000)</f>
        <v>0</v>
      </c>
      <c r="AC99" s="439"/>
      <c r="AD99" s="355">
        <f>IF(ISERR(AC99/AC16*1000),0,AC99/AC16*1000)</f>
        <v>0</v>
      </c>
      <c r="AE99" s="264">
        <f t="shared" si="4"/>
        <v>98.1372558269301</v>
      </c>
      <c r="AF99" s="438"/>
      <c r="AG99" s="352">
        <f>IF(ISERR(AF99/AF16*1000),0,AF99/AF16*1000)</f>
        <v>0</v>
      </c>
      <c r="AH99" s="439"/>
      <c r="AI99" s="352">
        <f>IF(ISERR(AH99/AH16*1000),0,AH99/AH16*1000)</f>
        <v>0</v>
      </c>
      <c r="AJ99" s="439"/>
      <c r="AK99" s="352">
        <f>IF(ISERR(AJ99/AJ16*1000),0,AJ99/AJ16*1000)</f>
        <v>0</v>
      </c>
      <c r="AL99" s="439"/>
      <c r="AM99" s="355">
        <f>IF(ISERR(AL99/AL16*1000),0,AL99/AL16*1000)</f>
        <v>0</v>
      </c>
      <c r="AN99" s="264">
        <f t="shared" si="5"/>
        <v>0</v>
      </c>
    </row>
    <row r="100" spans="1:40" ht="13.5" customHeight="1">
      <c r="A100" s="692"/>
      <c r="B100" s="284" t="s">
        <v>70</v>
      </c>
      <c r="C100" s="255" t="s">
        <v>8</v>
      </c>
      <c r="D100" s="435">
        <v>5.9</v>
      </c>
      <c r="E100" s="353">
        <f>IF(ISERR(D100/D16*1000),0,D100/D16*1000)</f>
        <v>0.4190430193825153</v>
      </c>
      <c r="F100" s="20"/>
      <c r="G100" s="352">
        <f>IF(ISERR(F100/F16*1000),0,F100/F16*1000)</f>
        <v>0</v>
      </c>
      <c r="H100" s="440"/>
      <c r="I100" s="352">
        <f>IF(ISERR(H100/H16*1000),0,H100/H16*1000)</f>
        <v>0</v>
      </c>
      <c r="J100" s="440"/>
      <c r="K100" s="352">
        <f>IF(ISERR(J100/J16*1000),0,J100/J16*1000)</f>
        <v>0</v>
      </c>
      <c r="L100" s="440"/>
      <c r="M100" s="352">
        <f>IF(ISERR(L100/L16*1000),0,L100/L16*1000)</f>
        <v>0</v>
      </c>
      <c r="N100" s="662"/>
      <c r="O100" s="352">
        <f>IF(ISERR(N100/N16*1000),0,N100/N16*1000)</f>
        <v>0</v>
      </c>
      <c r="P100" s="427"/>
      <c r="Q100" s="352">
        <f>IF(ISERR(P100/P16*1000),0,P100/P16*1000)</f>
        <v>0</v>
      </c>
      <c r="R100" s="431"/>
      <c r="S100" s="352">
        <f>IF(ISERR(R100/R16*1000),0,R100/R16*1000)</f>
        <v>0</v>
      </c>
      <c r="T100" s="431"/>
      <c r="U100" s="355">
        <f>IF(ISERR(T100/T16*1000),0,T100/T16*1000)</f>
        <v>0</v>
      </c>
      <c r="V100" s="264">
        <f t="shared" si="3"/>
        <v>0</v>
      </c>
      <c r="W100" s="662"/>
      <c r="X100" s="352">
        <f>IF(ISERR(W100/W16*1000),0,W100/W16*1000)</f>
        <v>0</v>
      </c>
      <c r="Y100" s="427"/>
      <c r="Z100" s="352">
        <f>IF(ISERR(Y100/Y16*1000),0,Y100/Y16*1000)</f>
        <v>0</v>
      </c>
      <c r="AA100" s="431"/>
      <c r="AB100" s="352">
        <f>IF(ISERR(AA100/AA16*1000),0,AA100/AA16*1000)</f>
        <v>0</v>
      </c>
      <c r="AC100" s="431"/>
      <c r="AD100" s="355">
        <f>IF(ISERR(AC100/AC16*1000),0,AC100/AC16*1000)</f>
        <v>0</v>
      </c>
      <c r="AE100" s="264">
        <f t="shared" si="4"/>
        <v>0</v>
      </c>
      <c r="AF100" s="662"/>
      <c r="AG100" s="352">
        <f>IF(ISERR(AF100/AF16*1000),0,AF100/AF16*1000)</f>
        <v>0</v>
      </c>
      <c r="AH100" s="427"/>
      <c r="AI100" s="352">
        <f>IF(ISERR(AH100/AH16*1000),0,AH100/AH16*1000)</f>
        <v>0</v>
      </c>
      <c r="AJ100" s="431"/>
      <c r="AK100" s="352">
        <f>IF(ISERR(AJ100/AJ16*1000),0,AJ100/AJ16*1000)</f>
        <v>0</v>
      </c>
      <c r="AL100" s="431"/>
      <c r="AM100" s="355">
        <f>IF(ISERR(AL100/AL16*1000),0,AL100/AL16*1000)</f>
        <v>0</v>
      </c>
      <c r="AN100" s="264">
        <f t="shared" si="5"/>
        <v>0</v>
      </c>
    </row>
    <row r="101" spans="1:40" ht="13.5" customHeight="1">
      <c r="A101" s="692"/>
      <c r="B101" s="284" t="s">
        <v>71</v>
      </c>
      <c r="C101" s="255" t="s">
        <v>8</v>
      </c>
      <c r="D101" s="435">
        <v>15060.8</v>
      </c>
      <c r="E101" s="353"/>
      <c r="F101" s="20">
        <v>14762.1</v>
      </c>
      <c r="G101" s="352"/>
      <c r="H101" s="440"/>
      <c r="I101" s="352"/>
      <c r="J101" s="440"/>
      <c r="K101" s="352"/>
      <c r="L101" s="440"/>
      <c r="M101" s="352"/>
      <c r="N101" s="662">
        <v>14469.81</v>
      </c>
      <c r="O101" s="352"/>
      <c r="P101" s="427">
        <v>15060.8</v>
      </c>
      <c r="Q101" s="352"/>
      <c r="R101" s="431"/>
      <c r="S101" s="352"/>
      <c r="T101" s="431"/>
      <c r="U101" s="355"/>
      <c r="V101" s="264">
        <f t="shared" si="3"/>
        <v>98.01999715487634</v>
      </c>
      <c r="W101" s="662">
        <v>14177.48</v>
      </c>
      <c r="X101" s="352"/>
      <c r="Y101" s="427">
        <v>15060.8</v>
      </c>
      <c r="Z101" s="352"/>
      <c r="AA101" s="431"/>
      <c r="AB101" s="352"/>
      <c r="AC101" s="431"/>
      <c r="AD101" s="355"/>
      <c r="AE101" s="264">
        <f t="shared" si="4"/>
        <v>97.97972468194122</v>
      </c>
      <c r="AF101" s="662"/>
      <c r="AG101" s="352"/>
      <c r="AH101" s="427"/>
      <c r="AI101" s="352"/>
      <c r="AJ101" s="431"/>
      <c r="AK101" s="352"/>
      <c r="AL101" s="431"/>
      <c r="AM101" s="355"/>
      <c r="AN101" s="264">
        <f t="shared" si="5"/>
        <v>0</v>
      </c>
    </row>
    <row r="102" spans="1:40" ht="13.5" customHeight="1">
      <c r="A102" s="692"/>
      <c r="B102" s="284" t="s">
        <v>72</v>
      </c>
      <c r="C102" s="255" t="s">
        <v>12</v>
      </c>
      <c r="D102" s="435">
        <v>427.8</v>
      </c>
      <c r="E102" s="353">
        <f>IF(ISERR(D102/D16*1000),0,D102/D16*1000)</f>
        <v>30.384170117261025</v>
      </c>
      <c r="F102" s="20">
        <v>353.5</v>
      </c>
      <c r="G102" s="352">
        <f>IF(ISERR(F102/F16*1000),0,F102/F16*1000)</f>
        <v>27.702459132015733</v>
      </c>
      <c r="H102" s="440"/>
      <c r="I102" s="352">
        <f>IF(ISERR(H102/H16*1000),0,H102/H16*1000)</f>
        <v>0</v>
      </c>
      <c r="J102" s="440"/>
      <c r="K102" s="352">
        <f>IF(ISERR(J102/J16*1000),0,J102/J16*1000)</f>
        <v>0</v>
      </c>
      <c r="L102" s="440"/>
      <c r="M102" s="352">
        <f>IF(ISERR(L102/L16*1000),0,L102/L16*1000)</f>
        <v>0</v>
      </c>
      <c r="N102" s="662">
        <v>369.05</v>
      </c>
      <c r="O102" s="352">
        <f>IF(ISERR(N102/N16*1000),0,N102/N16*1000)</f>
        <v>28.92105386894033</v>
      </c>
      <c r="P102" s="427">
        <v>378.3</v>
      </c>
      <c r="Q102" s="352">
        <f>IF(ISERR(P102/P16*1000),0,P102/P16*1000)</f>
        <v>29.645941413413162</v>
      </c>
      <c r="R102" s="431"/>
      <c r="S102" s="352">
        <f>IF(ISERR(R102/R16*1000),0,R102/R16*1000)</f>
        <v>0</v>
      </c>
      <c r="T102" s="431"/>
      <c r="U102" s="355">
        <f>IF(ISERR(T102/T16*1000),0,T102/T16*1000)</f>
        <v>0</v>
      </c>
      <c r="V102" s="264">
        <f t="shared" si="3"/>
        <v>104.39886845827439</v>
      </c>
      <c r="W102" s="662">
        <v>384.97</v>
      </c>
      <c r="X102" s="352">
        <f>IF(ISERR(W102/W16*1000),0,W102/W16*1000)</f>
        <v>30.168644107643843</v>
      </c>
      <c r="Y102" s="427">
        <v>404.8</v>
      </c>
      <c r="Z102" s="352">
        <f>IF(ISERR(Y102/Y16*1000),0,Y102/Y16*1000)</f>
        <v>31.72264627055154</v>
      </c>
      <c r="AA102" s="431"/>
      <c r="AB102" s="352">
        <f>IF(ISERR(AA102/AA16*1000),0,AA102/AA16*1000)</f>
        <v>0</v>
      </c>
      <c r="AC102" s="431"/>
      <c r="AD102" s="355">
        <f>IF(ISERR(AC102/AC16*1000),0,AC102/AC16*1000)</f>
        <v>0</v>
      </c>
      <c r="AE102" s="264">
        <f t="shared" si="4"/>
        <v>104.3137786207831</v>
      </c>
      <c r="AF102" s="662"/>
      <c r="AG102" s="352">
        <f>IF(ISERR(AF102/AF16*1000),0,AF102/AF16*1000)</f>
        <v>0</v>
      </c>
      <c r="AH102" s="427"/>
      <c r="AI102" s="352">
        <f>IF(ISERR(AH102/AH16*1000),0,AH102/AH16*1000)</f>
        <v>0</v>
      </c>
      <c r="AJ102" s="431"/>
      <c r="AK102" s="352">
        <f>IF(ISERR(AJ102/AJ16*1000),0,AJ102/AJ16*1000)</f>
        <v>0</v>
      </c>
      <c r="AL102" s="431"/>
      <c r="AM102" s="355">
        <f>IF(ISERR(AL102/AL16*1000),0,AL102/AL16*1000)</f>
        <v>0</v>
      </c>
      <c r="AN102" s="264">
        <f t="shared" si="5"/>
        <v>0</v>
      </c>
    </row>
    <row r="103" spans="1:40" ht="13.5" customHeight="1">
      <c r="A103" s="442" t="s">
        <v>30</v>
      </c>
      <c r="B103" s="254" t="s">
        <v>13</v>
      </c>
      <c r="C103" s="255" t="s">
        <v>8</v>
      </c>
      <c r="D103" s="435">
        <v>202</v>
      </c>
      <c r="E103" s="353">
        <f>IF(ISERR(D103/D16*1000),0,D103/D16*1000)</f>
        <v>14.34689659580815</v>
      </c>
      <c r="F103" s="20">
        <v>30</v>
      </c>
      <c r="G103" s="352">
        <f>IF(ISERR(F103/F16*1000),0,F103/F16*1000)</f>
        <v>2.350986630722693</v>
      </c>
      <c r="H103" s="440"/>
      <c r="I103" s="352">
        <f>IF(ISERR(H103/H16*1000),0,H103/H16*1000)</f>
        <v>0</v>
      </c>
      <c r="J103" s="440"/>
      <c r="K103" s="352">
        <f>IF(ISERR(J103/J16*1000),0,J103/J16*1000)</f>
        <v>0</v>
      </c>
      <c r="L103" s="440"/>
      <c r="M103" s="352">
        <f>IF(ISERR(L103/L16*1000),0,L103/L16*1000)</f>
        <v>0</v>
      </c>
      <c r="N103" s="662">
        <v>30.5</v>
      </c>
      <c r="O103" s="352">
        <f>IF(ISERR(N103/N16*1000),0,N103/N16*1000)</f>
        <v>2.3901697412347382</v>
      </c>
      <c r="P103" s="427">
        <v>32</v>
      </c>
      <c r="Q103" s="352">
        <f>IF(ISERR(P103/P16*1000),0,P103/P16*1000)</f>
        <v>2.507719072770873</v>
      </c>
      <c r="R103" s="431"/>
      <c r="S103" s="352">
        <f>IF(ISERR(R103/R16*1000),0,R103/R16*1000)</f>
        <v>0</v>
      </c>
      <c r="T103" s="431"/>
      <c r="U103" s="355">
        <f>IF(ISERR(T103/T16*1000),0,T103/T16*1000)</f>
        <v>0</v>
      </c>
      <c r="V103" s="264">
        <f t="shared" si="3"/>
        <v>101.66666666666666</v>
      </c>
      <c r="W103" s="662">
        <v>31</v>
      </c>
      <c r="X103" s="352">
        <f>IF(ISERR(W103/W16*1000),0,W103/W16*1000)</f>
        <v>2.429352851746783</v>
      </c>
      <c r="Y103" s="427">
        <v>34.2</v>
      </c>
      <c r="Z103" s="352">
        <f>IF(ISERR(Y103/Y16*1000),0,Y103/Y16*1000)</f>
        <v>2.6801247590238706</v>
      </c>
      <c r="AA103" s="431"/>
      <c r="AB103" s="352">
        <f>IF(ISERR(AA103/AA16*1000),0,AA103/AA16*1000)</f>
        <v>0</v>
      </c>
      <c r="AC103" s="431"/>
      <c r="AD103" s="355">
        <f>IF(ISERR(AC103/AC16*1000),0,AC103/AC16*1000)</f>
        <v>0</v>
      </c>
      <c r="AE103" s="264">
        <f t="shared" si="4"/>
        <v>101.63934426229508</v>
      </c>
      <c r="AF103" s="662"/>
      <c r="AG103" s="352">
        <f>IF(ISERR(AF103/AF16*1000),0,AF103/AF16*1000)</f>
        <v>0</v>
      </c>
      <c r="AH103" s="427"/>
      <c r="AI103" s="352">
        <f>IF(ISERR(AH103/AH16*1000),0,AH103/AH16*1000)</f>
        <v>0</v>
      </c>
      <c r="AJ103" s="431"/>
      <c r="AK103" s="352">
        <f>IF(ISERR(AJ103/AJ16*1000),0,AJ103/AJ16*1000)</f>
        <v>0</v>
      </c>
      <c r="AL103" s="431"/>
      <c r="AM103" s="355">
        <f>IF(ISERR(AL103/AL16*1000),0,AL103/AL16*1000)</f>
        <v>0</v>
      </c>
      <c r="AN103" s="264">
        <f t="shared" si="5"/>
        <v>0</v>
      </c>
    </row>
    <row r="104" spans="1:40" ht="13.5" customHeight="1">
      <c r="A104" s="442" t="s">
        <v>31</v>
      </c>
      <c r="B104" s="297" t="s">
        <v>61</v>
      </c>
      <c r="C104" s="255" t="s">
        <v>8</v>
      </c>
      <c r="D104" s="435"/>
      <c r="E104" s="353"/>
      <c r="F104" s="20">
        <v>2938.2</v>
      </c>
      <c r="G104" s="352"/>
      <c r="H104" s="436"/>
      <c r="I104" s="352"/>
      <c r="J104" s="436"/>
      <c r="K104" s="352"/>
      <c r="L104" s="436"/>
      <c r="M104" s="352"/>
      <c r="N104" s="662">
        <v>4028.18</v>
      </c>
      <c r="O104" s="352"/>
      <c r="P104" s="431">
        <v>4028.2</v>
      </c>
      <c r="Q104" s="352"/>
      <c r="R104" s="431"/>
      <c r="S104" s="352"/>
      <c r="T104" s="431"/>
      <c r="U104" s="355"/>
      <c r="V104" s="264">
        <f t="shared" si="3"/>
        <v>137.09686202436865</v>
      </c>
      <c r="W104" s="662">
        <v>4848.18</v>
      </c>
      <c r="X104" s="352"/>
      <c r="Y104" s="431">
        <v>4848.2</v>
      </c>
      <c r="Z104" s="352"/>
      <c r="AA104" s="431"/>
      <c r="AB104" s="352"/>
      <c r="AC104" s="431"/>
      <c r="AD104" s="355"/>
      <c r="AE104" s="264">
        <f t="shared" si="4"/>
        <v>120.35658783867653</v>
      </c>
      <c r="AF104" s="662"/>
      <c r="AG104" s="352"/>
      <c r="AH104" s="431"/>
      <c r="AI104" s="352"/>
      <c r="AJ104" s="431"/>
      <c r="AK104" s="352"/>
      <c r="AL104" s="431"/>
      <c r="AM104" s="355"/>
      <c r="AN104" s="264">
        <f t="shared" si="5"/>
        <v>0</v>
      </c>
    </row>
    <row r="105" spans="1:40" s="283" customFormat="1" ht="13.5" customHeight="1">
      <c r="A105" s="443" t="s">
        <v>20</v>
      </c>
      <c r="B105" s="444" t="s">
        <v>34</v>
      </c>
      <c r="C105" s="445" t="s">
        <v>16</v>
      </c>
      <c r="D105" s="304">
        <f>D26+D67+D70+D85+D92+D93+D98+D99+D103+D104</f>
        <v>20149.6</v>
      </c>
      <c r="E105" s="446">
        <f>IF(ISERR(D105/D16*1000),0,D105/D16*1000)</f>
        <v>1431.1100378559204</v>
      </c>
      <c r="F105" s="304">
        <f>F26+F67+F70+F85+F92+F93+F98+F99+F103+F104</f>
        <v>24748.000000000004</v>
      </c>
      <c r="G105" s="448">
        <f>IF(ISERR(F105/F16*1000),0,F105/F16*1000)</f>
        <v>1939.407237904174</v>
      </c>
      <c r="H105" s="305"/>
      <c r="I105" s="448">
        <f>IF(ISERR(H105/H16*1000),0,H105/H16*1000)</f>
        <v>0</v>
      </c>
      <c r="J105" s="305"/>
      <c r="K105" s="448">
        <f>IF(ISERR(J105/J16*1000),0,J105/J16*1000)</f>
        <v>0</v>
      </c>
      <c r="L105" s="305"/>
      <c r="M105" s="448">
        <f>IF(ISERR(L105/L16*1000),0,L105/L16*1000)</f>
        <v>0</v>
      </c>
      <c r="N105" s="304">
        <f>N26+N67+N70+N85+N92+N93+N98+N99+N103+N104</f>
        <v>25854.989999999998</v>
      </c>
      <c r="O105" s="448">
        <f>IF(ISERR(N105/N16*1000),0,N105/N16*1000)</f>
        <v>2026.1578609156309</v>
      </c>
      <c r="P105" s="304">
        <f>P26+P67+P70+P85+P92+P93+P98+P99+P103+P104</f>
        <v>27104.999999999996</v>
      </c>
      <c r="Q105" s="448">
        <f>IF(ISERR(P105/P16*1000),0,P105/P16*1000)</f>
        <v>2124.116420857953</v>
      </c>
      <c r="R105" s="305"/>
      <c r="S105" s="448">
        <f>IF(ISERR(R105/R16*1000),0,R105/R16*1000)</f>
        <v>0</v>
      </c>
      <c r="T105" s="305"/>
      <c r="U105" s="447">
        <f>IF(ISERR(T105/T16*1000),0,T105/T16*1000)</f>
        <v>0</v>
      </c>
      <c r="V105" s="449">
        <f aca="true" t="shared" si="6" ref="V105:V111">IF(ISERR(N105/F105*100),0,N105/F105*100)</f>
        <v>104.47304832713753</v>
      </c>
      <c r="W105" s="304">
        <f>W26+W67+W70+W85+W92+W93+W98+W99+W103+W104</f>
        <v>26698.25</v>
      </c>
      <c r="X105" s="448">
        <f>IF(ISERR(W105/W16*1000),0,W105/W16*1000)</f>
        <v>2092.240960456405</v>
      </c>
      <c r="Y105" s="304">
        <f>Y26+Y67+Y70+Y85+Y92+Y93+Y98+Y99+Y103+Y104</f>
        <v>28597.9</v>
      </c>
      <c r="Z105" s="448">
        <f>IF(ISERR(Y105/Y16*1000),0,Y105/Y16*1000)</f>
        <v>2241.109352224817</v>
      </c>
      <c r="AA105" s="305"/>
      <c r="AB105" s="448">
        <f>IF(ISERR(AA105/AA16*1000),0,AA105/AA16*1000)</f>
        <v>0</v>
      </c>
      <c r="AC105" s="305"/>
      <c r="AD105" s="447">
        <f>IF(ISERR(AC105/AC16*1000),0,AC105/AC16*1000)</f>
        <v>0</v>
      </c>
      <c r="AE105" s="449">
        <f aca="true" t="shared" si="7" ref="AE105:AE111">IF(ISERR(W105/N105*100),0,W105/N105*100)</f>
        <v>103.26149807058522</v>
      </c>
      <c r="AF105" s="304"/>
      <c r="AG105" s="448">
        <f>IF(ISERR(AF105/AF16*1000),0,AF105/AF16*1000)</f>
        <v>0</v>
      </c>
      <c r="AH105" s="305"/>
      <c r="AI105" s="448">
        <f>IF(ISERR(AH105/AH16*1000),0,AH105/AH16*1000)</f>
        <v>0</v>
      </c>
      <c r="AJ105" s="305"/>
      <c r="AK105" s="448">
        <f>IF(ISERR(AJ105/AJ16*1000),0,AJ105/AJ16*1000)</f>
        <v>0</v>
      </c>
      <c r="AL105" s="305"/>
      <c r="AM105" s="447">
        <f>IF(ISERR(AL105/AL16*1000),0,AL105/AL16*1000)</f>
        <v>0</v>
      </c>
      <c r="AN105" s="449">
        <f aca="true" t="shared" si="8" ref="AN105:AN111">IF(ISERR(AF105/W105*100),0,AF105/W105*100)</f>
        <v>0</v>
      </c>
    </row>
    <row r="106" spans="1:40" s="283" customFormat="1" ht="13.5" customHeight="1">
      <c r="A106" s="15" t="s">
        <v>76</v>
      </c>
      <c r="B106" s="450" t="s">
        <v>121</v>
      </c>
      <c r="C106" s="451" t="s">
        <v>122</v>
      </c>
      <c r="D106" s="452">
        <f>IF(ISERR(D105/D16*1000),0,D105/D16*1000)</f>
        <v>1431.1100378559204</v>
      </c>
      <c r="E106" s="453"/>
      <c r="F106" s="452">
        <f>IF(ISERR(F105/F16*1000),0,F105/F16*1000)</f>
        <v>1939.407237904174</v>
      </c>
      <c r="G106" s="455"/>
      <c r="H106" s="456"/>
      <c r="I106" s="455"/>
      <c r="J106" s="456"/>
      <c r="K106" s="455"/>
      <c r="L106" s="456"/>
      <c r="M106" s="455"/>
      <c r="N106" s="452">
        <f>IF(ISERR(N105/N16*1000),0,N105/N16*1000)</f>
        <v>2026.1578609156309</v>
      </c>
      <c r="O106" s="455"/>
      <c r="P106" s="452">
        <f>IF(ISERR(P105/P16*1000),0,P105/P16*1000)</f>
        <v>2124.116420857953</v>
      </c>
      <c r="Q106" s="455"/>
      <c r="R106" s="456"/>
      <c r="S106" s="455"/>
      <c r="T106" s="456"/>
      <c r="U106" s="454"/>
      <c r="V106" s="457">
        <f t="shared" si="6"/>
        <v>104.47304832713753</v>
      </c>
      <c r="W106" s="452">
        <f>IF(ISERR(W105/W16*1000),0,W105/W16*1000)</f>
        <v>2092.240960456405</v>
      </c>
      <c r="X106" s="455"/>
      <c r="Y106" s="452">
        <f>IF(ISERR(Y105/Y16*1000),0,Y105/Y16*1000)</f>
        <v>2241.109352224817</v>
      </c>
      <c r="Z106" s="455"/>
      <c r="AA106" s="456"/>
      <c r="AB106" s="455"/>
      <c r="AC106" s="456"/>
      <c r="AD106" s="454"/>
      <c r="AE106" s="457">
        <f t="shared" si="7"/>
        <v>103.26149807058522</v>
      </c>
      <c r="AF106" s="304"/>
      <c r="AG106" s="455"/>
      <c r="AH106" s="456"/>
      <c r="AI106" s="455"/>
      <c r="AJ106" s="456"/>
      <c r="AK106" s="455"/>
      <c r="AL106" s="456"/>
      <c r="AM106" s="454"/>
      <c r="AN106" s="457">
        <f t="shared" si="8"/>
        <v>0</v>
      </c>
    </row>
    <row r="107" spans="1:40" ht="18" customHeight="1" thickBot="1">
      <c r="A107" s="458" t="s">
        <v>21</v>
      </c>
      <c r="B107" s="459" t="s">
        <v>44</v>
      </c>
      <c r="C107" s="234" t="s">
        <v>8</v>
      </c>
      <c r="D107" s="461">
        <v>3144.6</v>
      </c>
      <c r="E107" s="460">
        <f>IF(ISERR(D107/D16*1000),0,D107/D16*1000)</f>
        <v>223.34282690682332</v>
      </c>
      <c r="F107" s="463">
        <v>4375.7</v>
      </c>
      <c r="G107" s="464">
        <f>IF(ISERR(F107/F16*1000),0,F107/F16*1000)</f>
        <v>342.9070733351096</v>
      </c>
      <c r="H107" s="465"/>
      <c r="I107" s="464">
        <f>IF(ISERR(H107/H16*1000),0,H107/H16*1000)</f>
        <v>0</v>
      </c>
      <c r="J107" s="465"/>
      <c r="K107" s="464">
        <f>IF(ISERR(J107/J16*1000),0,J107/J16*1000)</f>
        <v>0</v>
      </c>
      <c r="L107" s="465"/>
      <c r="M107" s="464">
        <f>IF(ISERR(L107/L16*1000),0,L107/L16*1000)</f>
        <v>0</v>
      </c>
      <c r="N107" s="662">
        <v>4568.23</v>
      </c>
      <c r="O107" s="464">
        <f>IF(ISERR(N107/N16*1000),0,N107/N16*1000)</f>
        <v>357.9949218688776</v>
      </c>
      <c r="P107" s="466">
        <v>4682.1</v>
      </c>
      <c r="Q107" s="464"/>
      <c r="R107" s="466"/>
      <c r="S107" s="464"/>
      <c r="T107" s="466"/>
      <c r="U107" s="462">
        <f>IF(ISERR(T107/T16*1000),0,T107/T16*1000)</f>
        <v>0</v>
      </c>
      <c r="V107" s="467">
        <f t="shared" si="6"/>
        <v>104.39998171721096</v>
      </c>
      <c r="W107" s="662">
        <v>4764.63</v>
      </c>
      <c r="X107" s="464">
        <f>IF(ISERR(W107/W16*1000),0,W107/W16*1000)</f>
        <v>373.3860476780089</v>
      </c>
      <c r="Y107" s="466">
        <v>5009.8</v>
      </c>
      <c r="Z107" s="464"/>
      <c r="AA107" s="466"/>
      <c r="AB107" s="464"/>
      <c r="AC107" s="466"/>
      <c r="AD107" s="462">
        <f>IF(ISERR(AC107/AC16*1000),0,AC107/AC16*1000)</f>
        <v>0</v>
      </c>
      <c r="AE107" s="467">
        <f t="shared" si="7"/>
        <v>104.29925813717786</v>
      </c>
      <c r="AF107" s="662"/>
      <c r="AG107" s="464">
        <f>IF(ISERR(AF107/AF16*1000),0,AF107/AF16*1000)</f>
        <v>0</v>
      </c>
      <c r="AH107" s="466"/>
      <c r="AI107" s="464"/>
      <c r="AJ107" s="466"/>
      <c r="AK107" s="464"/>
      <c r="AL107" s="466"/>
      <c r="AM107" s="462">
        <f>IF(ISERR(AL107/AL16*1000),0,AL107/AL16*1000)</f>
        <v>0</v>
      </c>
      <c r="AN107" s="467">
        <f t="shared" si="8"/>
        <v>0</v>
      </c>
    </row>
    <row r="108" spans="1:40" ht="30.75" customHeight="1" thickBot="1">
      <c r="A108" s="468" t="s">
        <v>20</v>
      </c>
      <c r="B108" s="8" t="s">
        <v>15</v>
      </c>
      <c r="C108" s="5" t="s">
        <v>16</v>
      </c>
      <c r="D108" s="469">
        <f>D105+D107</f>
        <v>23294.199999999997</v>
      </c>
      <c r="E108" s="470">
        <f>IF(ISERR(D108/D16*1000),0,D108/D16*1000)</f>
        <v>1654.4528647627435</v>
      </c>
      <c r="F108" s="469">
        <f>F105+F107</f>
        <v>29123.700000000004</v>
      </c>
      <c r="G108" s="472">
        <f>IF(ISERR(F108/F16*1000),0,F108/F16*1000)</f>
        <v>2282.3143112392836</v>
      </c>
      <c r="H108" s="473"/>
      <c r="I108" s="472">
        <f>IF(ISERR(H108/H16*1000),0,H108/H16*1000)</f>
        <v>0</v>
      </c>
      <c r="J108" s="473"/>
      <c r="K108" s="472">
        <f>IF(ISERR(J108/J16*1000),0,J108/J16*1000)</f>
        <v>0</v>
      </c>
      <c r="L108" s="473"/>
      <c r="M108" s="472">
        <f>IF(ISERR(L108/L16*1000),0,L108/L16*1000)</f>
        <v>0</v>
      </c>
      <c r="N108" s="469">
        <f>N105+N107</f>
        <v>30423.219999999998</v>
      </c>
      <c r="O108" s="472">
        <f>IF(ISERR(N108/N16*1000),0,N108/N16*1000)</f>
        <v>2384.152782784508</v>
      </c>
      <c r="P108" s="469">
        <f>P105+P107</f>
        <v>31787.1</v>
      </c>
      <c r="Q108" s="472">
        <f>IF(ISERR(P108/P16*1000),0,P108/P16*1000)</f>
        <v>2491.034904314844</v>
      </c>
      <c r="R108" s="473"/>
      <c r="S108" s="472">
        <f>IF(ISERR(R108/R16*1000),0,R108/R16*1000)</f>
        <v>0</v>
      </c>
      <c r="T108" s="473"/>
      <c r="U108" s="471">
        <f>IF(ISERR(T108/T16*1000),0,T108/T16*1000)</f>
        <v>0</v>
      </c>
      <c r="V108" s="474">
        <f t="shared" si="6"/>
        <v>104.4620704100097</v>
      </c>
      <c r="W108" s="469">
        <f>W105+W107</f>
        <v>31462.88</v>
      </c>
      <c r="X108" s="472">
        <f>IF(ISERR(W108/W16*1000),0,W108/W16*1000)</f>
        <v>2465.6270081344137</v>
      </c>
      <c r="Y108" s="469">
        <f>Y105+Y107</f>
        <v>33607.700000000004</v>
      </c>
      <c r="Z108" s="472">
        <f>IF(ISERR(Y108/Y16*1000),0,Y108/Y16*1000)</f>
        <v>2633.708446311302</v>
      </c>
      <c r="AA108" s="473"/>
      <c r="AB108" s="472">
        <f>IF(ISERR(AA108/AA16*1000),0,AA108/AA16*1000)</f>
        <v>0</v>
      </c>
      <c r="AC108" s="473"/>
      <c r="AD108" s="471">
        <f>IF(ISERR(AC108/AC16*1000),0,AC108/AC16*1000)</f>
        <v>0</v>
      </c>
      <c r="AE108" s="474">
        <f t="shared" si="7"/>
        <v>103.41732400449395</v>
      </c>
      <c r="AF108" s="469"/>
      <c r="AG108" s="472">
        <f>IF(ISERR(AF108/AF16*1000),0,AF108/AF16*1000)</f>
        <v>0</v>
      </c>
      <c r="AH108" s="473"/>
      <c r="AI108" s="472">
        <f>IF(ISERR(AH108/AH16*1000),0,AH108/AH16*1000)</f>
        <v>0</v>
      </c>
      <c r="AJ108" s="473"/>
      <c r="AK108" s="472">
        <f>IF(ISERR(AJ108/AJ16*1000),0,AJ108/AJ16*1000)</f>
        <v>0</v>
      </c>
      <c r="AL108" s="473"/>
      <c r="AM108" s="471">
        <f>IF(ISERR(AL108/AL16*1000),0,AL108/AL16*1000)</f>
        <v>0</v>
      </c>
      <c r="AN108" s="474">
        <f t="shared" si="8"/>
        <v>0</v>
      </c>
    </row>
    <row r="109" spans="1:40" ht="27">
      <c r="A109" s="475" t="s">
        <v>76</v>
      </c>
      <c r="B109" s="9" t="s">
        <v>73</v>
      </c>
      <c r="C109" s="6" t="s">
        <v>8</v>
      </c>
      <c r="D109" s="478"/>
      <c r="E109" s="477">
        <f>IF(ISERR(D109/D22*1000),0,D109/D22*1000)</f>
        <v>0</v>
      </c>
      <c r="F109" s="476"/>
      <c r="G109" s="480">
        <f>IF(ISERR(F109/F22*1000),0,F109/F22*1000)</f>
        <v>0</v>
      </c>
      <c r="H109" s="481"/>
      <c r="I109" s="480">
        <f>IF(ISERR(H109/H22*1000),0,H109/H22*1000)</f>
        <v>0</v>
      </c>
      <c r="J109" s="481"/>
      <c r="K109" s="480">
        <f>IF(ISERR(J109/J22*1000),0,J109/J22*1000)</f>
        <v>0</v>
      </c>
      <c r="L109" s="481"/>
      <c r="M109" s="480">
        <f>IF(ISERR(L109/L22*1000),0,L109/L22*1000)</f>
        <v>0</v>
      </c>
      <c r="N109" s="476"/>
      <c r="O109" s="480">
        <f>IF(ISERR(N109/N22*1000),0,N109/N22*1000)</f>
        <v>0</v>
      </c>
      <c r="P109" s="482"/>
      <c r="Q109" s="480">
        <f>IF(ISERR(P109/P22*1000),0,P109/P22*1000)</f>
        <v>0</v>
      </c>
      <c r="R109" s="482"/>
      <c r="S109" s="480">
        <f>IF(ISERR(R109/R22*1000),0,R109/R22*1000)</f>
        <v>0</v>
      </c>
      <c r="T109" s="482"/>
      <c r="U109" s="479">
        <f>IF(ISERR(T109/T22*1000),0,T109/T22*1000)</f>
        <v>0</v>
      </c>
      <c r="V109" s="483">
        <f t="shared" si="6"/>
        <v>0</v>
      </c>
      <c r="W109" s="476"/>
      <c r="X109" s="480">
        <f>IF(ISERR(W109/W22*1000),0,W109/W22*1000)</f>
        <v>0</v>
      </c>
      <c r="Y109" s="482"/>
      <c r="Z109" s="480">
        <f>IF(ISERR(Y109/Y22*1000),0,Y109/Y22*1000)</f>
        <v>0</v>
      </c>
      <c r="AA109" s="482"/>
      <c r="AB109" s="480">
        <f>IF(ISERR(AA109/AA22*1000),0,AA109/AA22*1000)</f>
        <v>0</v>
      </c>
      <c r="AC109" s="482"/>
      <c r="AD109" s="479">
        <f>IF(ISERR(AC109/AC22*1000),0,AC109/AC22*1000)</f>
        <v>0</v>
      </c>
      <c r="AE109" s="483">
        <f t="shared" si="7"/>
        <v>0</v>
      </c>
      <c r="AF109" s="476"/>
      <c r="AG109" s="480">
        <f>IF(ISERR(AF109/AF22*1000),0,AF109/AF22*1000)</f>
        <v>0</v>
      </c>
      <c r="AH109" s="482"/>
      <c r="AI109" s="480">
        <f>IF(ISERR(AH109/AH22*1000),0,AH109/AH22*1000)</f>
        <v>0</v>
      </c>
      <c r="AJ109" s="482"/>
      <c r="AK109" s="480">
        <f>IF(ISERR(AJ109/AJ22*1000),0,AJ109/AJ22*1000)</f>
        <v>0</v>
      </c>
      <c r="AL109" s="482"/>
      <c r="AM109" s="479">
        <f>IF(ISERR(AL109/AL22*1000),0,AL109/AL22*1000)</f>
        <v>0</v>
      </c>
      <c r="AN109" s="483">
        <f t="shared" si="8"/>
        <v>0</v>
      </c>
    </row>
    <row r="110" spans="1:40" ht="27.75" thickBot="1">
      <c r="A110" s="484" t="s">
        <v>77</v>
      </c>
      <c r="B110" s="10" t="s">
        <v>74</v>
      </c>
      <c r="C110" s="7" t="s">
        <v>8</v>
      </c>
      <c r="D110" s="487">
        <f>D108-D109</f>
        <v>23294.199999999997</v>
      </c>
      <c r="E110" s="486">
        <f>IF(ISERR(D110/D17*1000),0,D110/D17*1000)</f>
        <v>1654.4528647627435</v>
      </c>
      <c r="F110" s="485">
        <v>29123.7</v>
      </c>
      <c r="G110" s="489">
        <f>IF(ISERR(F110/F17*1000),0,F110/F17*1000)</f>
        <v>2282.3143112392836</v>
      </c>
      <c r="H110" s="490"/>
      <c r="I110" s="489">
        <f>IF(ISERR(H110/H17*1000),0,H110/H17*1000)</f>
        <v>0</v>
      </c>
      <c r="J110" s="490"/>
      <c r="K110" s="489">
        <f>IF(ISERR(J110/J17*1000),0,J110/J17*1000)</f>
        <v>0</v>
      </c>
      <c r="L110" s="490"/>
      <c r="M110" s="489">
        <f>IF(ISERR(L110/L17*1000),0,L110/L17*1000)</f>
        <v>0</v>
      </c>
      <c r="N110" s="485">
        <v>30423.2</v>
      </c>
      <c r="O110" s="489">
        <f>IF(ISERR(N110/N17*1000),0,N110/N17*1000)</f>
        <v>2384.151215460088</v>
      </c>
      <c r="P110" s="490">
        <v>31787.1</v>
      </c>
      <c r="Q110" s="489">
        <f>IF(ISERR(P110/P17*1000),0,P110/P17*1000)</f>
        <v>2491.034904314844</v>
      </c>
      <c r="R110" s="490"/>
      <c r="S110" s="489">
        <f>IF(ISERR(R110/R17*1000),0,R110/R17*1000)</f>
        <v>0</v>
      </c>
      <c r="T110" s="490"/>
      <c r="U110" s="488">
        <f>IF(ISERR(T110/T17*1000),0,T110/T17*1000)</f>
        <v>0</v>
      </c>
      <c r="V110" s="491">
        <f t="shared" si="6"/>
        <v>104.4620017374166</v>
      </c>
      <c r="W110" s="485">
        <v>31462.9</v>
      </c>
      <c r="X110" s="489">
        <f>IF(ISERR(W110/W17*1000),0,W110/W17*1000)</f>
        <v>2465.628575458834</v>
      </c>
      <c r="Y110" s="490">
        <v>33607.7</v>
      </c>
      <c r="Z110" s="489">
        <f>IF(ISERR(Y110/Y17*1000),0,Y110/Y17*1000)</f>
        <v>2633.7084463113015</v>
      </c>
      <c r="AA110" s="490"/>
      <c r="AB110" s="489">
        <f>IF(ISERR(AA110/AA17*1000),0,AA110/AA17*1000)</f>
        <v>0</v>
      </c>
      <c r="AC110" s="490"/>
      <c r="AD110" s="488">
        <f>IF(ISERR(AC110/AC17*1000),0,AC110/AC17*1000)</f>
        <v>0</v>
      </c>
      <c r="AE110" s="491">
        <f t="shared" si="7"/>
        <v>103.41745772962739</v>
      </c>
      <c r="AF110" s="485"/>
      <c r="AG110" s="489">
        <f>IF(ISERR(AF110/AF17*1000),0,AF110/AF17*1000)</f>
        <v>0</v>
      </c>
      <c r="AH110" s="490"/>
      <c r="AI110" s="489">
        <f>IF(ISERR(AH110/AH17*1000),0,AH110/AH17*1000)</f>
        <v>0</v>
      </c>
      <c r="AJ110" s="490"/>
      <c r="AK110" s="489">
        <f>IF(ISERR(AJ110/AJ17*1000),0,AJ110/AJ17*1000)</f>
        <v>0</v>
      </c>
      <c r="AL110" s="490"/>
      <c r="AM110" s="488">
        <f>IF(ISERR(AL110/AL17*1000),0,AL110/AL17*1000)</f>
        <v>0</v>
      </c>
      <c r="AN110" s="491">
        <f t="shared" si="8"/>
        <v>0</v>
      </c>
    </row>
    <row r="111" spans="1:40" ht="13.5" customHeight="1">
      <c r="A111" s="11" t="s">
        <v>21</v>
      </c>
      <c r="B111" s="492" t="s">
        <v>63</v>
      </c>
      <c r="C111" s="493" t="s">
        <v>8</v>
      </c>
      <c r="D111" s="245">
        <f>D115-D110</f>
        <v>-23294.199999999997</v>
      </c>
      <c r="E111" s="384">
        <f>IF(ISERR(D111/D17*1000),0,D111/D17*1000)</f>
        <v>-1654.4528647627435</v>
      </c>
      <c r="F111" s="245">
        <v>396.8</v>
      </c>
      <c r="G111" s="386">
        <f>IF(ISERR(F111/F17*1000),0,F111/F17*1000)</f>
        <v>31.095716502358822</v>
      </c>
      <c r="H111" s="495"/>
      <c r="I111" s="386">
        <f>IF(ISERR(H111/H17*1000),0,H111/H17*1000)</f>
        <v>0</v>
      </c>
      <c r="J111" s="495"/>
      <c r="K111" s="386">
        <f>IF(ISERR(J111/J17*1000),0,J111/J17*1000)</f>
        <v>0</v>
      </c>
      <c r="L111" s="495"/>
      <c r="M111" s="386">
        <f>IF(ISERR(L111/L17*1000),0,L111/L17*1000)</f>
        <v>0</v>
      </c>
      <c r="N111" s="245">
        <v>130.65</v>
      </c>
      <c r="O111" s="386">
        <f>IF(ISERR(N111/N17*1000),0,N111/N17*1000)</f>
        <v>10.238546776797328</v>
      </c>
      <c r="P111" s="252">
        <v>424.3</v>
      </c>
      <c r="Q111" s="386">
        <f>IF(ISERR(P111/P17*1000),0,P111/P17*1000)</f>
        <v>33.2507875805213</v>
      </c>
      <c r="R111" s="252"/>
      <c r="S111" s="386">
        <f>IF(ISERR(R111/R17*1000),0,R111/R17*1000)</f>
        <v>0</v>
      </c>
      <c r="T111" s="252"/>
      <c r="U111" s="385">
        <f>IF(ISERR(T111/T17*1000),0,T111/T17*1000)</f>
        <v>0</v>
      </c>
      <c r="V111" s="27">
        <f t="shared" si="6"/>
        <v>32.92590725806452</v>
      </c>
      <c r="W111" s="245">
        <v>131.74</v>
      </c>
      <c r="X111" s="386">
        <f>IF(ISERR(W111/W17*1000),0,W111/W17*1000)</f>
        <v>10.323965957713588</v>
      </c>
      <c r="Y111" s="252">
        <v>454</v>
      </c>
      <c r="Z111" s="386">
        <f>IF(ISERR(Y111/Y17*1000),0,Y111/Y17*1000)</f>
        <v>35.578264344936755</v>
      </c>
      <c r="AA111" s="252"/>
      <c r="AB111" s="386">
        <f>IF(ISERR(AA111/AA17*1000),0,AA111/AA17*1000)</f>
        <v>0</v>
      </c>
      <c r="AC111" s="252"/>
      <c r="AD111" s="385">
        <f>IF(ISERR(AC111/AC17*1000),0,AC111/AC17*1000)</f>
        <v>0</v>
      </c>
      <c r="AE111" s="27">
        <f t="shared" si="7"/>
        <v>100.83429008802143</v>
      </c>
      <c r="AF111" s="245"/>
      <c r="AG111" s="386">
        <f>IF(ISERR(AF111/AF17*1000),0,AF111/AF17*1000)</f>
        <v>0</v>
      </c>
      <c r="AH111" s="252"/>
      <c r="AI111" s="386">
        <f>IF(ISERR(AH111/AH17*1000),0,AH111/AH17*1000)</f>
        <v>0</v>
      </c>
      <c r="AJ111" s="252"/>
      <c r="AK111" s="386">
        <f>IF(ISERR(AJ111/AJ17*1000),0,AJ111/AJ17*1000)</f>
        <v>0</v>
      </c>
      <c r="AL111" s="252"/>
      <c r="AM111" s="385">
        <f>IF(ISERR(AL111/AL17*1000),0,AL111/AL17*1000)</f>
        <v>0</v>
      </c>
      <c r="AN111" s="27">
        <f t="shared" si="8"/>
        <v>0</v>
      </c>
    </row>
    <row r="112" spans="1:40" ht="13.5" customHeight="1">
      <c r="A112" s="253"/>
      <c r="B112" s="496" t="s">
        <v>64</v>
      </c>
      <c r="C112" s="497" t="s">
        <v>8</v>
      </c>
      <c r="D112" s="494"/>
      <c r="E112" s="384"/>
      <c r="F112" s="245"/>
      <c r="G112" s="386"/>
      <c r="H112" s="440"/>
      <c r="I112" s="386"/>
      <c r="J112" s="440"/>
      <c r="K112" s="386"/>
      <c r="L112" s="440"/>
      <c r="M112" s="386"/>
      <c r="N112" s="494"/>
      <c r="O112" s="386"/>
      <c r="P112" s="427"/>
      <c r="Q112" s="386"/>
      <c r="R112" s="427"/>
      <c r="S112" s="386"/>
      <c r="T112" s="427"/>
      <c r="U112" s="385"/>
      <c r="V112" s="264"/>
      <c r="W112" s="494"/>
      <c r="X112" s="386"/>
      <c r="Y112" s="427"/>
      <c r="Z112" s="386"/>
      <c r="AA112" s="427"/>
      <c r="AB112" s="386"/>
      <c r="AC112" s="427"/>
      <c r="AD112" s="385"/>
      <c r="AE112" s="264"/>
      <c r="AF112" s="494"/>
      <c r="AG112" s="386"/>
      <c r="AH112" s="427"/>
      <c r="AI112" s="386"/>
      <c r="AJ112" s="427"/>
      <c r="AK112" s="386"/>
      <c r="AL112" s="427"/>
      <c r="AM112" s="385"/>
      <c r="AN112" s="264"/>
    </row>
    <row r="113" spans="1:40" ht="13.5" customHeight="1">
      <c r="A113" s="253"/>
      <c r="B113" s="496" t="s">
        <v>455</v>
      </c>
      <c r="C113" s="497" t="s">
        <v>8</v>
      </c>
      <c r="D113" s="494"/>
      <c r="E113" s="384"/>
      <c r="F113" s="245">
        <v>265.8</v>
      </c>
      <c r="G113" s="386"/>
      <c r="H113" s="495"/>
      <c r="I113" s="386"/>
      <c r="J113" s="495"/>
      <c r="K113" s="386"/>
      <c r="L113" s="495"/>
      <c r="M113" s="386"/>
      <c r="N113" s="245"/>
      <c r="O113" s="386"/>
      <c r="P113" s="427">
        <v>284.5</v>
      </c>
      <c r="Q113" s="386"/>
      <c r="R113" s="427"/>
      <c r="S113" s="386"/>
      <c r="T113" s="427"/>
      <c r="U113" s="385"/>
      <c r="V113" s="264"/>
      <c r="W113" s="245"/>
      <c r="X113" s="386"/>
      <c r="Y113" s="427">
        <v>304.4</v>
      </c>
      <c r="Z113" s="386"/>
      <c r="AA113" s="427"/>
      <c r="AB113" s="386"/>
      <c r="AC113" s="427"/>
      <c r="AD113" s="385"/>
      <c r="AE113" s="264"/>
      <c r="AF113" s="245"/>
      <c r="AG113" s="386"/>
      <c r="AH113" s="427"/>
      <c r="AI113" s="386"/>
      <c r="AJ113" s="427"/>
      <c r="AK113" s="386"/>
      <c r="AL113" s="427"/>
      <c r="AM113" s="385"/>
      <c r="AN113" s="264"/>
    </row>
    <row r="114" spans="1:40" ht="13.5" customHeight="1">
      <c r="A114" s="253"/>
      <c r="B114" s="496" t="s">
        <v>65</v>
      </c>
      <c r="C114" s="497" t="s">
        <v>8</v>
      </c>
      <c r="D114" s="494"/>
      <c r="E114" s="384"/>
      <c r="F114" s="245">
        <v>130.9</v>
      </c>
      <c r="G114" s="386"/>
      <c r="H114" s="495"/>
      <c r="I114" s="386"/>
      <c r="J114" s="495"/>
      <c r="K114" s="386"/>
      <c r="L114" s="495"/>
      <c r="M114" s="386"/>
      <c r="N114" s="494">
        <v>130.65</v>
      </c>
      <c r="O114" s="386"/>
      <c r="P114" s="427">
        <v>139.8</v>
      </c>
      <c r="Q114" s="386"/>
      <c r="R114" s="427"/>
      <c r="S114" s="386"/>
      <c r="T114" s="427"/>
      <c r="U114" s="385"/>
      <c r="V114" s="264"/>
      <c r="W114" s="494">
        <v>131.74</v>
      </c>
      <c r="X114" s="386"/>
      <c r="Y114" s="427">
        <v>149.6</v>
      </c>
      <c r="Z114" s="386"/>
      <c r="AA114" s="427"/>
      <c r="AB114" s="386"/>
      <c r="AC114" s="427"/>
      <c r="AD114" s="385"/>
      <c r="AE114" s="264"/>
      <c r="AF114" s="494"/>
      <c r="AG114" s="386"/>
      <c r="AH114" s="427"/>
      <c r="AI114" s="386"/>
      <c r="AJ114" s="427"/>
      <c r="AK114" s="386"/>
      <c r="AL114" s="427"/>
      <c r="AM114" s="385"/>
      <c r="AN114" s="264"/>
    </row>
    <row r="115" spans="1:40" ht="12.75" customHeight="1">
      <c r="A115" s="253" t="s">
        <v>22</v>
      </c>
      <c r="B115" s="498" t="s">
        <v>41</v>
      </c>
      <c r="C115" s="499" t="s">
        <v>8</v>
      </c>
      <c r="D115" s="494"/>
      <c r="E115" s="396">
        <f>IF(ISERR(D115/D17*1000),0,D115/D17*1000)</f>
        <v>0</v>
      </c>
      <c r="F115" s="256"/>
      <c r="G115" s="361">
        <f>IF(ISERR(F115/F17*1000),0,F115/F17*1000)</f>
        <v>0</v>
      </c>
      <c r="H115" s="263"/>
      <c r="I115" s="361">
        <f>IF(ISERR(H115/H17*1000),0,H115/H17*1000)</f>
        <v>0</v>
      </c>
      <c r="J115" s="263"/>
      <c r="K115" s="361">
        <f>IF(ISERR(J115/J17*1000),0,J115/J17*1000)</f>
        <v>0</v>
      </c>
      <c r="L115" s="263"/>
      <c r="M115" s="361">
        <f>IF(ISERR(L115/L17*1000),0,L115/L17*1000)</f>
        <v>0</v>
      </c>
      <c r="N115" s="256"/>
      <c r="O115" s="361">
        <f>IF(ISERR(N115/N17*1000),0,N115/N17*1000)</f>
        <v>0</v>
      </c>
      <c r="P115" s="263"/>
      <c r="Q115" s="361">
        <f>IF(ISERR(P115/P17*1000),0,P115/P17*1000)</f>
        <v>0</v>
      </c>
      <c r="R115" s="263"/>
      <c r="S115" s="361">
        <f>IF(ISERR(R115/R17*1000),0,R115/R17*1000)</f>
        <v>0</v>
      </c>
      <c r="T115" s="263"/>
      <c r="U115" s="397">
        <f>IF(ISERR(T115/T17*1000),0,T115/T17*1000)</f>
        <v>0</v>
      </c>
      <c r="V115" s="264">
        <f>IF(ISERR(N115/F115*100),0,N115/F115*100)</f>
        <v>0</v>
      </c>
      <c r="W115" s="256"/>
      <c r="X115" s="361">
        <f>IF(ISERR(W115/W17*1000),0,W115/W17*1000)</f>
        <v>0</v>
      </c>
      <c r="Y115" s="263"/>
      <c r="Z115" s="361">
        <f>IF(ISERR(Y115/Y17*1000),0,Y115/Y17*1000)</f>
        <v>0</v>
      </c>
      <c r="AA115" s="263"/>
      <c r="AB115" s="361">
        <f>IF(ISERR(AA115/AA17*1000),0,AA115/AA17*1000)</f>
        <v>0</v>
      </c>
      <c r="AC115" s="263"/>
      <c r="AD115" s="397">
        <f>IF(ISERR(AC115/AC17*1000),0,AC115/AC17*1000)</f>
        <v>0</v>
      </c>
      <c r="AE115" s="264">
        <f>IF(ISERR(W115/N115*100),0,W115/N115*100)</f>
        <v>0</v>
      </c>
      <c r="AF115" s="256"/>
      <c r="AG115" s="361">
        <f>IF(ISERR(AF115/AF17*1000),0,AF115/AF17*1000)</f>
        <v>0</v>
      </c>
      <c r="AH115" s="263"/>
      <c r="AI115" s="361">
        <f>IF(ISERR(AH115/AH17*1000),0,AH115/AH17*1000)</f>
        <v>0</v>
      </c>
      <c r="AJ115" s="263"/>
      <c r="AK115" s="361">
        <f>IF(ISERR(AJ115/AJ17*1000),0,AJ115/AJ17*1000)</f>
        <v>0</v>
      </c>
      <c r="AL115" s="263"/>
      <c r="AM115" s="397">
        <f>IF(ISERR(AL115/AL17*1000),0,AL115/AL17*1000)</f>
        <v>0</v>
      </c>
      <c r="AN115" s="264">
        <f>IF(ISERR(AF115/W115*100),0,AF115/W115*100)</f>
        <v>0</v>
      </c>
    </row>
    <row r="116" spans="1:40" ht="13.5">
      <c r="A116" s="253" t="s">
        <v>78</v>
      </c>
      <c r="B116" s="498" t="s">
        <v>62</v>
      </c>
      <c r="C116" s="499" t="s">
        <v>8</v>
      </c>
      <c r="D116" s="265"/>
      <c r="E116" s="396"/>
      <c r="F116" s="265"/>
      <c r="G116" s="361"/>
      <c r="H116" s="266"/>
      <c r="I116" s="361"/>
      <c r="J116" s="266"/>
      <c r="K116" s="361"/>
      <c r="L116" s="266"/>
      <c r="M116" s="361"/>
      <c r="N116" s="256"/>
      <c r="O116" s="361"/>
      <c r="P116" s="263"/>
      <c r="Q116" s="361"/>
      <c r="R116" s="263"/>
      <c r="S116" s="361"/>
      <c r="T116" s="263"/>
      <c r="U116" s="397"/>
      <c r="V116" s="264">
        <f>IF(ISERR(N116/F116*100),0,N116/F116*100)</f>
        <v>0</v>
      </c>
      <c r="W116" s="256"/>
      <c r="X116" s="361"/>
      <c r="Y116" s="263"/>
      <c r="Z116" s="361"/>
      <c r="AA116" s="263"/>
      <c r="AB116" s="361"/>
      <c r="AC116" s="263"/>
      <c r="AD116" s="397"/>
      <c r="AE116" s="264">
        <f>IF(ISERR(W116/N116*100),0,W116/N116*100)</f>
        <v>0</v>
      </c>
      <c r="AF116" s="256"/>
      <c r="AG116" s="361"/>
      <c r="AH116" s="263"/>
      <c r="AI116" s="361"/>
      <c r="AJ116" s="263"/>
      <c r="AK116" s="361"/>
      <c r="AL116" s="263"/>
      <c r="AM116" s="397"/>
      <c r="AN116" s="264">
        <f>IF(ISERR(AF116/W116*100),0,AF116/W116*100)</f>
        <v>0</v>
      </c>
    </row>
    <row r="117" spans="1:40" ht="15" customHeight="1">
      <c r="A117" s="253" t="s">
        <v>79</v>
      </c>
      <c r="B117" s="500" t="s">
        <v>66</v>
      </c>
      <c r="C117" s="499" t="s">
        <v>8</v>
      </c>
      <c r="D117" s="256"/>
      <c r="E117" s="396">
        <f>IF(ISERR(D117/D17*1000),0,D117/D17*1000)</f>
        <v>0</v>
      </c>
      <c r="F117" s="256">
        <v>29520.5</v>
      </c>
      <c r="G117" s="361">
        <f>IF(ISERR(F117/F17*1000),0,F117/F17*1000)</f>
        <v>2313.410027741642</v>
      </c>
      <c r="H117" s="263"/>
      <c r="I117" s="361">
        <f>IF(ISERR(H117/H17*1000),0,H117/H17*1000)</f>
        <v>0</v>
      </c>
      <c r="J117" s="263"/>
      <c r="K117" s="361">
        <f>IF(ISERR(J117/J17*1000),0,J117/J17*1000)</f>
        <v>0</v>
      </c>
      <c r="L117" s="263"/>
      <c r="M117" s="361">
        <f>IF(ISERR(L117/L17*1000),0,L117/L17*1000)</f>
        <v>0</v>
      </c>
      <c r="N117" s="256">
        <v>30553.85</v>
      </c>
      <c r="O117" s="361">
        <f>IF(ISERR(N117/N17*1000),0,N117/N17*1000)</f>
        <v>2394.389762236885</v>
      </c>
      <c r="P117" s="263">
        <v>32211.4</v>
      </c>
      <c r="Q117" s="361">
        <f>IF(ISERR(P117/P17*1000),0,P117/P17*1000)</f>
        <v>2524.2856918953653</v>
      </c>
      <c r="R117" s="263"/>
      <c r="S117" s="361">
        <f>IF(ISERR(R117/R17*1000),0,R117/R17*1000)</f>
        <v>0</v>
      </c>
      <c r="T117" s="263"/>
      <c r="U117" s="397">
        <f>IF(ISERR(T117/T17*1000),0,T117/T17*1000)</f>
        <v>0</v>
      </c>
      <c r="V117" s="264">
        <f>IF(ISERR(N117/F117*100),0,N117/F117*100)</f>
        <v>103.50044884063617</v>
      </c>
      <c r="W117" s="256">
        <v>31594.74</v>
      </c>
      <c r="X117" s="361">
        <f>IF(ISERR(W117/W17*1000),0,W117/W17*1000)</f>
        <v>2475.96037803865</v>
      </c>
      <c r="Y117" s="263">
        <v>34061.7</v>
      </c>
      <c r="Z117" s="361">
        <f>IF(ISERR(Y117/Y17*1000),0,Y117/Y17*1000)</f>
        <v>2669.2867106562385</v>
      </c>
      <c r="AA117" s="263"/>
      <c r="AB117" s="361">
        <f>IF(ISERR(AA117/AA17*1000),0,AA117/AA17*1000)</f>
        <v>0</v>
      </c>
      <c r="AC117" s="263"/>
      <c r="AD117" s="397">
        <f>IF(ISERR(AC117/AC17*1000),0,AC117/AC17*1000)</f>
        <v>0</v>
      </c>
      <c r="AE117" s="264">
        <f>IF(ISERR(W117/N117*100),0,W117/N117*100)</f>
        <v>103.4067392488999</v>
      </c>
      <c r="AF117" s="256"/>
      <c r="AG117" s="361">
        <f>IF(ISERR(AF117/AF17*1000),0,AF117/AF17*1000)</f>
        <v>0</v>
      </c>
      <c r="AH117" s="263"/>
      <c r="AI117" s="361">
        <f>IF(ISERR(AH117/AH17*1000),0,AH117/AH17*1000)</f>
        <v>0</v>
      </c>
      <c r="AJ117" s="263"/>
      <c r="AK117" s="361">
        <f>IF(ISERR(AJ117/AJ17*1000),0,AJ117/AJ17*1000)</f>
        <v>0</v>
      </c>
      <c r="AL117" s="263"/>
      <c r="AM117" s="397">
        <f>IF(ISERR(AL117/AL17*1000),0,AL117/AL17*1000)</f>
        <v>0</v>
      </c>
      <c r="AN117" s="264">
        <f>IF(ISERR(AF117/W117*100),0,AF117/W117*100)</f>
        <v>0</v>
      </c>
    </row>
    <row r="118" spans="1:40" ht="13.5">
      <c r="A118" s="253" t="s">
        <v>32</v>
      </c>
      <c r="B118" s="501" t="s">
        <v>67</v>
      </c>
      <c r="C118" s="502" t="s">
        <v>68</v>
      </c>
      <c r="D118" s="256">
        <f>IF(ISERR(D110/D17*1000),0,D110/D17*1000)</f>
        <v>1654.4528647627435</v>
      </c>
      <c r="E118" s="396"/>
      <c r="F118" s="256">
        <v>2313.41</v>
      </c>
      <c r="G118" s="361"/>
      <c r="H118" s="263"/>
      <c r="I118" s="361"/>
      <c r="J118" s="263"/>
      <c r="K118" s="361"/>
      <c r="L118" s="263"/>
      <c r="M118" s="361"/>
      <c r="N118" s="256">
        <v>2394.4</v>
      </c>
      <c r="O118" s="361"/>
      <c r="P118" s="358">
        <v>2524.28</v>
      </c>
      <c r="Q118" s="361"/>
      <c r="R118" s="358"/>
      <c r="S118" s="361"/>
      <c r="T118" s="358"/>
      <c r="U118" s="397"/>
      <c r="V118" s="264"/>
      <c r="W118" s="256">
        <v>2475.96</v>
      </c>
      <c r="X118" s="361"/>
      <c r="Y118" s="358">
        <v>2669.29</v>
      </c>
      <c r="Z118" s="361"/>
      <c r="AA118" s="358"/>
      <c r="AB118" s="361"/>
      <c r="AC118" s="358"/>
      <c r="AD118" s="397"/>
      <c r="AE118" s="264"/>
      <c r="AF118" s="256"/>
      <c r="AG118" s="361"/>
      <c r="AH118" s="358"/>
      <c r="AI118" s="361"/>
      <c r="AJ118" s="358"/>
      <c r="AK118" s="361"/>
      <c r="AL118" s="358"/>
      <c r="AM118" s="397"/>
      <c r="AN118" s="264"/>
    </row>
    <row r="119" spans="1:40" ht="27" customHeight="1" thickBot="1">
      <c r="A119" s="503" t="s">
        <v>80</v>
      </c>
      <c r="B119" s="504" t="s">
        <v>40</v>
      </c>
      <c r="C119" s="505" t="s">
        <v>23</v>
      </c>
      <c r="D119" s="506">
        <f>IF(ISERR(D110/D17*1000),0,D110/D17*1000)</f>
        <v>1654.4528647627435</v>
      </c>
      <c r="E119" s="507"/>
      <c r="F119" s="506">
        <v>2313.41</v>
      </c>
      <c r="G119" s="509"/>
      <c r="H119" s="510"/>
      <c r="I119" s="509"/>
      <c r="J119" s="510"/>
      <c r="K119" s="509"/>
      <c r="L119" s="510"/>
      <c r="M119" s="509"/>
      <c r="N119" s="506">
        <v>2394.4</v>
      </c>
      <c r="O119" s="509"/>
      <c r="P119" s="510">
        <v>2524.28</v>
      </c>
      <c r="Q119" s="509"/>
      <c r="R119" s="510"/>
      <c r="S119" s="509"/>
      <c r="T119" s="510"/>
      <c r="U119" s="508"/>
      <c r="V119" s="491"/>
      <c r="W119" s="506">
        <v>2475.96</v>
      </c>
      <c r="X119" s="509"/>
      <c r="Y119" s="510">
        <v>2669.29</v>
      </c>
      <c r="Z119" s="509"/>
      <c r="AA119" s="510"/>
      <c r="AB119" s="509"/>
      <c r="AC119" s="510"/>
      <c r="AD119" s="508"/>
      <c r="AE119" s="491"/>
      <c r="AF119" s="506"/>
      <c r="AG119" s="509"/>
      <c r="AH119" s="510"/>
      <c r="AI119" s="509"/>
      <c r="AJ119" s="510"/>
      <c r="AK119" s="509"/>
      <c r="AL119" s="510"/>
      <c r="AM119" s="508"/>
      <c r="AN119" s="491"/>
    </row>
    <row r="120" spans="2:38" ht="12.75">
      <c r="B120" s="1" t="s">
        <v>81</v>
      </c>
      <c r="F120" s="513"/>
      <c r="H120" s="513"/>
      <c r="J120" s="513"/>
      <c r="N120" s="514">
        <f>IF(ISERR(N119/F119),0,N119/F119)</f>
        <v>1.0350089262171427</v>
      </c>
      <c r="O120" s="514"/>
      <c r="P120" s="514">
        <f>IF(ISERR(P119/H119),0,P119/H119)</f>
        <v>0</v>
      </c>
      <c r="Q120" s="514"/>
      <c r="R120" s="514">
        <f>IF(ISERR(R119/J119),0,R119/J119)</f>
        <v>0</v>
      </c>
      <c r="S120" s="514"/>
      <c r="T120" s="514">
        <f>IF(ISERR(T119/L119),0,T119/L119)</f>
        <v>0</v>
      </c>
      <c r="U120" s="514"/>
      <c r="V120" s="513"/>
      <c r="W120" s="514">
        <f>IF(ISERR(W119/N119),0,W119/N119)</f>
        <v>1.034062813230872</v>
      </c>
      <c r="X120" s="514"/>
      <c r="Y120" s="514">
        <f>IF(ISERR(Y119/P119),0,Y119/P119)</f>
        <v>1.0574460836357298</v>
      </c>
      <c r="Z120" s="514"/>
      <c r="AA120" s="514">
        <f>IF(ISERR(AA119/R119),0,AA119/R119)</f>
        <v>0</v>
      </c>
      <c r="AB120" s="514"/>
      <c r="AC120" s="514">
        <f>IF(ISERR(AC119/T119),0,AC119/T119)</f>
        <v>0</v>
      </c>
      <c r="AD120" s="513"/>
      <c r="AE120" s="513"/>
      <c r="AF120" s="514">
        <f>IF(ISERR(AF119/W119),0,AF119/W119)</f>
        <v>0</v>
      </c>
      <c r="AG120" s="514"/>
      <c r="AH120" s="514">
        <f>IF(ISERR(AH119/Y119),0,AH119/Y119)</f>
        <v>0</v>
      </c>
      <c r="AI120" s="514"/>
      <c r="AJ120" s="514">
        <f>IF(ISERR(AJ119/AA119),0,AJ119/AA119)</f>
        <v>0</v>
      </c>
      <c r="AK120" s="514"/>
      <c r="AL120" s="514">
        <f>IF(ISERR(AL119/AC119),0,AL119/AC119)</f>
        <v>0</v>
      </c>
    </row>
    <row r="121" ht="12.75">
      <c r="J121" s="516"/>
    </row>
    <row r="122" ht="12.75">
      <c r="N122" s="517"/>
    </row>
    <row r="123" ht="12.75">
      <c r="N123" s="517"/>
    </row>
    <row r="124" ht="12.75">
      <c r="N124" s="518"/>
    </row>
    <row r="125" ht="12.75">
      <c r="N125" s="515"/>
    </row>
    <row r="126" spans="14:18" ht="12.75">
      <c r="N126" s="517"/>
      <c r="R126" s="401"/>
    </row>
    <row r="127" spans="14:18" ht="12.75">
      <c r="N127" s="517"/>
      <c r="R127" s="441"/>
    </row>
  </sheetData>
  <sheetProtection/>
  <mergeCells count="70">
    <mergeCell ref="A2:AN2"/>
    <mergeCell ref="A1:AN1"/>
    <mergeCell ref="A4:AN4"/>
    <mergeCell ref="A5:AN5"/>
    <mergeCell ref="AL8:AL9"/>
    <mergeCell ref="AM8:AM9"/>
    <mergeCell ref="AN8:AN9"/>
    <mergeCell ref="N7:AN7"/>
    <mergeCell ref="A3:AN3"/>
    <mergeCell ref="AG8:AG9"/>
    <mergeCell ref="AH8:AH9"/>
    <mergeCell ref="AI8:AI9"/>
    <mergeCell ref="AJ8:AJ9"/>
    <mergeCell ref="AK8:AK9"/>
    <mergeCell ref="AB8:AB9"/>
    <mergeCell ref="AC8:AC9"/>
    <mergeCell ref="AF8:AF9"/>
    <mergeCell ref="W8:W9"/>
    <mergeCell ref="X8:X9"/>
    <mergeCell ref="Y8:Y9"/>
    <mergeCell ref="Z8:Z9"/>
    <mergeCell ref="AA8:AA9"/>
    <mergeCell ref="F8:F9"/>
    <mergeCell ref="G8:G9"/>
    <mergeCell ref="I8:I9"/>
    <mergeCell ref="AD8:AD9"/>
    <mergeCell ref="AE8:AE9"/>
    <mergeCell ref="K8:K9"/>
    <mergeCell ref="M8:M9"/>
    <mergeCell ref="J8:J9"/>
    <mergeCell ref="L8:L9"/>
    <mergeCell ref="D7:E7"/>
    <mergeCell ref="D8:D9"/>
    <mergeCell ref="E8:E9"/>
    <mergeCell ref="A6:V6"/>
    <mergeCell ref="F7:M7"/>
    <mergeCell ref="C7:C9"/>
    <mergeCell ref="V8:V9"/>
    <mergeCell ref="Q8:Q9"/>
    <mergeCell ref="R8:R9"/>
    <mergeCell ref="N8:N9"/>
    <mergeCell ref="O8:O9"/>
    <mergeCell ref="S8:S9"/>
    <mergeCell ref="T8:T9"/>
    <mergeCell ref="U8:U9"/>
    <mergeCell ref="P8:P9"/>
    <mergeCell ref="H8:H9"/>
    <mergeCell ref="B60:B62"/>
    <mergeCell ref="A25:A26"/>
    <mergeCell ref="B25:B26"/>
    <mergeCell ref="A7:A9"/>
    <mergeCell ref="B7:B9"/>
    <mergeCell ref="B27:B29"/>
    <mergeCell ref="B45:B47"/>
    <mergeCell ref="B48:B50"/>
    <mergeCell ref="B51:B53"/>
    <mergeCell ref="B54:B56"/>
    <mergeCell ref="B57:B59"/>
    <mergeCell ref="A99:A102"/>
    <mergeCell ref="A74:A76"/>
    <mergeCell ref="A77:A79"/>
    <mergeCell ref="A80:A82"/>
    <mergeCell ref="A83:A85"/>
    <mergeCell ref="B83:B85"/>
    <mergeCell ref="A90:A92"/>
    <mergeCell ref="B90:B92"/>
    <mergeCell ref="A71:A73"/>
    <mergeCell ref="B66:B67"/>
    <mergeCell ref="A68:A70"/>
    <mergeCell ref="B68:B70"/>
  </mergeCells>
  <printOptions/>
  <pageMargins left="0.35433070866141736" right="0.3937007874015748" top="0.4330708661417323" bottom="0.15748031496062992" header="0.15748031496062992" footer="0.15748031496062992"/>
  <pageSetup fitToHeight="1" fitToWidth="1" horizontalDpi="600" verticalDpi="600" orientation="landscape" pageOrder="overThenDown" paperSize="8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B5:G47"/>
  <sheetViews>
    <sheetView zoomScalePageLayoutView="0" workbookViewId="0" topLeftCell="A1">
      <selection activeCell="J15" sqref="J15"/>
    </sheetView>
  </sheetViews>
  <sheetFormatPr defaultColWidth="9.125" defaultRowHeight="12.75"/>
  <cols>
    <col min="1" max="1" width="9.125" style="61" customWidth="1"/>
    <col min="2" max="2" width="14.50390625" style="61" customWidth="1"/>
    <col min="3" max="3" width="25.50390625" style="61" customWidth="1"/>
    <col min="4" max="4" width="26.00390625" style="61" customWidth="1"/>
    <col min="5" max="5" width="23.625" style="61" customWidth="1"/>
    <col min="6" max="7" width="20.50390625" style="61" customWidth="1"/>
    <col min="8" max="16384" width="9.125" style="61" customWidth="1"/>
  </cols>
  <sheetData>
    <row r="5" spans="2:7" ht="14.25">
      <c r="B5" s="775" t="s">
        <v>315</v>
      </c>
      <c r="C5" s="775"/>
      <c r="D5" s="775"/>
      <c r="E5" s="775"/>
      <c r="F5" s="775"/>
      <c r="G5" s="775"/>
    </row>
    <row r="6" ht="14.25">
      <c r="B6" s="70"/>
    </row>
    <row r="7" spans="2:7" ht="14.25">
      <c r="B7" s="772" t="s">
        <v>316</v>
      </c>
      <c r="C7" s="772"/>
      <c r="D7" s="772"/>
      <c r="E7" s="772"/>
      <c r="F7" s="772"/>
      <c r="G7" s="772"/>
    </row>
    <row r="8" spans="2:7" ht="14.25">
      <c r="B8" s="772" t="s">
        <v>596</v>
      </c>
      <c r="C8" s="772"/>
      <c r="D8" s="772"/>
      <c r="E8" s="772"/>
      <c r="F8" s="772"/>
      <c r="G8" s="772"/>
    </row>
    <row r="9" ht="14.25">
      <c r="B9" s="79"/>
    </row>
    <row r="10" spans="2:7" ht="15">
      <c r="B10" s="776" t="s">
        <v>317</v>
      </c>
      <c r="C10" s="776" t="s">
        <v>318</v>
      </c>
      <c r="D10" s="776" t="s">
        <v>319</v>
      </c>
      <c r="E10" s="776" t="s">
        <v>320</v>
      </c>
      <c r="F10" s="776" t="s">
        <v>321</v>
      </c>
      <c r="G10" s="776"/>
    </row>
    <row r="11" spans="2:7" ht="46.5">
      <c r="B11" s="776"/>
      <c r="C11" s="776"/>
      <c r="D11" s="776"/>
      <c r="E11" s="776"/>
      <c r="F11" s="80" t="s">
        <v>322</v>
      </c>
      <c r="G11" s="80" t="s">
        <v>271</v>
      </c>
    </row>
    <row r="12" spans="2:7" ht="15">
      <c r="B12" s="80">
        <v>1</v>
      </c>
      <c r="C12" s="80">
        <v>2</v>
      </c>
      <c r="D12" s="80">
        <v>3</v>
      </c>
      <c r="E12" s="80">
        <v>4</v>
      </c>
      <c r="F12" s="80">
        <v>5</v>
      </c>
      <c r="G12" s="80">
        <v>6</v>
      </c>
    </row>
    <row r="13" spans="2:7" ht="15">
      <c r="B13" s="81" t="s">
        <v>3</v>
      </c>
      <c r="C13" s="774" t="s">
        <v>323</v>
      </c>
      <c r="D13" s="774"/>
      <c r="E13" s="774"/>
      <c r="F13" s="82"/>
      <c r="G13" s="82"/>
    </row>
    <row r="14" spans="2:7" ht="15">
      <c r="B14" s="80" t="s">
        <v>195</v>
      </c>
      <c r="C14" s="773" t="s">
        <v>324</v>
      </c>
      <c r="D14" s="773"/>
      <c r="E14" s="773"/>
      <c r="F14" s="83"/>
      <c r="G14" s="83"/>
    </row>
    <row r="15" spans="2:7" ht="15">
      <c r="B15" s="532"/>
      <c r="C15" s="533"/>
      <c r="D15" s="533"/>
      <c r="E15" s="533"/>
      <c r="F15" s="83"/>
      <c r="G15" s="83"/>
    </row>
    <row r="16" spans="2:7" ht="15">
      <c r="B16" s="532"/>
      <c r="C16" s="533"/>
      <c r="D16" s="533"/>
      <c r="E16" s="533"/>
      <c r="F16" s="83"/>
      <c r="G16" s="83"/>
    </row>
    <row r="17" spans="2:7" ht="15">
      <c r="B17" s="80"/>
      <c r="C17" s="84" t="s">
        <v>325</v>
      </c>
      <c r="D17" s="84"/>
      <c r="E17" s="84"/>
      <c r="F17" s="85"/>
      <c r="G17" s="85"/>
    </row>
    <row r="18" spans="2:7" ht="15">
      <c r="B18" s="80"/>
      <c r="C18" s="84" t="s">
        <v>325</v>
      </c>
      <c r="D18" s="84"/>
      <c r="E18" s="84"/>
      <c r="F18" s="85"/>
      <c r="G18" s="85"/>
    </row>
    <row r="19" spans="2:7" ht="15">
      <c r="B19" s="80" t="s">
        <v>197</v>
      </c>
      <c r="C19" s="773" t="s">
        <v>326</v>
      </c>
      <c r="D19" s="773"/>
      <c r="E19" s="773"/>
      <c r="F19" s="83"/>
      <c r="G19" s="83"/>
    </row>
    <row r="20" spans="2:7" ht="15">
      <c r="B20" s="80" t="s">
        <v>327</v>
      </c>
      <c r="C20" s="773" t="s">
        <v>328</v>
      </c>
      <c r="D20" s="773"/>
      <c r="E20" s="773"/>
      <c r="F20" s="83"/>
      <c r="G20" s="83"/>
    </row>
    <row r="21" spans="2:7" ht="15">
      <c r="B21" s="80"/>
      <c r="C21" s="84" t="s">
        <v>300</v>
      </c>
      <c r="D21" s="84"/>
      <c r="E21" s="84"/>
      <c r="F21" s="85"/>
      <c r="G21" s="85"/>
    </row>
    <row r="22" spans="2:7" ht="15">
      <c r="B22" s="80"/>
      <c r="C22" s="84" t="s">
        <v>300</v>
      </c>
      <c r="D22" s="84"/>
      <c r="E22" s="84"/>
      <c r="F22" s="85"/>
      <c r="G22" s="85"/>
    </row>
    <row r="23" spans="2:7" ht="15">
      <c r="B23" s="80" t="s">
        <v>329</v>
      </c>
      <c r="C23" s="773" t="s">
        <v>330</v>
      </c>
      <c r="D23" s="773"/>
      <c r="E23" s="773"/>
      <c r="F23" s="83"/>
      <c r="G23" s="83"/>
    </row>
    <row r="24" spans="2:7" ht="15">
      <c r="B24" s="80"/>
      <c r="C24" s="84" t="s">
        <v>300</v>
      </c>
      <c r="D24" s="84"/>
      <c r="E24" s="84"/>
      <c r="F24" s="85"/>
      <c r="G24" s="85"/>
    </row>
    <row r="25" spans="2:7" ht="15">
      <c r="B25" s="80"/>
      <c r="C25" s="84" t="s">
        <v>300</v>
      </c>
      <c r="D25" s="84"/>
      <c r="E25" s="84"/>
      <c r="F25" s="85"/>
      <c r="G25" s="85"/>
    </row>
    <row r="26" spans="2:7" ht="31.5" customHeight="1">
      <c r="B26" s="80" t="s">
        <v>199</v>
      </c>
      <c r="C26" s="773" t="s">
        <v>331</v>
      </c>
      <c r="D26" s="773"/>
      <c r="E26" s="773"/>
      <c r="F26" s="83"/>
      <c r="G26" s="83"/>
    </row>
    <row r="27" spans="2:7" ht="15">
      <c r="B27" s="80"/>
      <c r="C27" s="84" t="s">
        <v>300</v>
      </c>
      <c r="D27" s="84"/>
      <c r="E27" s="84"/>
      <c r="F27" s="85"/>
      <c r="G27" s="85"/>
    </row>
    <row r="28" spans="2:7" ht="15">
      <c r="B28" s="80"/>
      <c r="C28" s="84" t="s">
        <v>300</v>
      </c>
      <c r="D28" s="84"/>
      <c r="E28" s="84"/>
      <c r="F28" s="85"/>
      <c r="G28" s="85"/>
    </row>
    <row r="29" spans="2:7" ht="15">
      <c r="B29" s="81" t="s">
        <v>5</v>
      </c>
      <c r="C29" s="774" t="s">
        <v>332</v>
      </c>
      <c r="D29" s="774"/>
      <c r="E29" s="774"/>
      <c r="F29" s="82"/>
      <c r="G29" s="82"/>
    </row>
    <row r="30" spans="2:7" ht="31.5" customHeight="1">
      <c r="B30" s="80" t="s">
        <v>333</v>
      </c>
      <c r="C30" s="773" t="s">
        <v>334</v>
      </c>
      <c r="D30" s="773"/>
      <c r="E30" s="773"/>
      <c r="F30" s="85"/>
      <c r="G30" s="85"/>
    </row>
    <row r="31" spans="2:7" ht="15">
      <c r="B31" s="80"/>
      <c r="C31" s="84" t="s">
        <v>300</v>
      </c>
      <c r="D31" s="84"/>
      <c r="E31" s="84"/>
      <c r="F31" s="85"/>
      <c r="G31" s="85"/>
    </row>
    <row r="32" spans="2:7" ht="15">
      <c r="B32" s="80"/>
      <c r="C32" s="84" t="s">
        <v>300</v>
      </c>
      <c r="D32" s="84"/>
      <c r="E32" s="84"/>
      <c r="F32" s="85"/>
      <c r="G32" s="85"/>
    </row>
    <row r="33" spans="2:7" ht="15">
      <c r="B33" s="80" t="s">
        <v>335</v>
      </c>
      <c r="C33" s="773" t="s">
        <v>336</v>
      </c>
      <c r="D33" s="773"/>
      <c r="E33" s="773"/>
      <c r="F33" s="85"/>
      <c r="G33" s="85"/>
    </row>
    <row r="34" spans="2:7" ht="31.5" customHeight="1">
      <c r="B34" s="80" t="s">
        <v>337</v>
      </c>
      <c r="C34" s="773" t="s">
        <v>338</v>
      </c>
      <c r="D34" s="773"/>
      <c r="E34" s="773"/>
      <c r="F34" s="85"/>
      <c r="G34" s="85"/>
    </row>
    <row r="35" spans="2:7" ht="15">
      <c r="B35" s="80"/>
      <c r="C35" s="84" t="s">
        <v>300</v>
      </c>
      <c r="D35" s="84"/>
      <c r="E35" s="84"/>
      <c r="F35" s="85"/>
      <c r="G35" s="85"/>
    </row>
    <row r="36" spans="2:7" ht="15">
      <c r="B36" s="80"/>
      <c r="C36" s="84" t="s">
        <v>300</v>
      </c>
      <c r="D36" s="84"/>
      <c r="E36" s="84"/>
      <c r="F36" s="85"/>
      <c r="G36" s="85"/>
    </row>
    <row r="37" spans="2:7" ht="15">
      <c r="B37" s="80" t="s">
        <v>339</v>
      </c>
      <c r="C37" s="773" t="s">
        <v>340</v>
      </c>
      <c r="D37" s="773"/>
      <c r="E37" s="773"/>
      <c r="F37" s="85"/>
      <c r="G37" s="85"/>
    </row>
    <row r="38" spans="2:7" ht="15">
      <c r="B38" s="80"/>
      <c r="C38" s="84" t="s">
        <v>300</v>
      </c>
      <c r="D38" s="84"/>
      <c r="E38" s="84"/>
      <c r="F38" s="85"/>
      <c r="G38" s="85"/>
    </row>
    <row r="39" spans="2:7" ht="15">
      <c r="B39" s="80"/>
      <c r="C39" s="84" t="s">
        <v>300</v>
      </c>
      <c r="D39" s="84"/>
      <c r="E39" s="84"/>
      <c r="F39" s="85"/>
      <c r="G39" s="85"/>
    </row>
    <row r="40" spans="2:7" ht="31.5" customHeight="1">
      <c r="B40" s="80" t="s">
        <v>341</v>
      </c>
      <c r="C40" s="773" t="s">
        <v>342</v>
      </c>
      <c r="D40" s="773"/>
      <c r="E40" s="773"/>
      <c r="F40" s="85"/>
      <c r="G40" s="85"/>
    </row>
    <row r="41" spans="2:7" ht="15">
      <c r="B41" s="80"/>
      <c r="C41" s="84" t="s">
        <v>300</v>
      </c>
      <c r="D41" s="84"/>
      <c r="E41" s="84"/>
      <c r="F41" s="85"/>
      <c r="G41" s="85"/>
    </row>
    <row r="42" spans="2:7" ht="15">
      <c r="B42" s="80"/>
      <c r="C42" s="84" t="s">
        <v>300</v>
      </c>
      <c r="D42" s="84"/>
      <c r="E42" s="84"/>
      <c r="F42" s="85"/>
      <c r="G42" s="85"/>
    </row>
    <row r="43" spans="2:7" ht="15">
      <c r="B43" s="86" t="s">
        <v>343</v>
      </c>
      <c r="C43" s="86" t="s">
        <v>178</v>
      </c>
      <c r="D43" s="86" t="s">
        <v>178</v>
      </c>
      <c r="E43" s="86" t="s">
        <v>178</v>
      </c>
      <c r="F43" s="87"/>
      <c r="G43" s="87"/>
    </row>
    <row r="44" ht="14.25">
      <c r="B44" s="79"/>
    </row>
    <row r="45" ht="14.25">
      <c r="B45" s="71" t="s">
        <v>314</v>
      </c>
    </row>
    <row r="47" ht="15">
      <c r="B47" s="78" t="s">
        <v>285</v>
      </c>
    </row>
  </sheetData>
  <sheetProtection/>
  <mergeCells count="20">
    <mergeCell ref="B5:G5"/>
    <mergeCell ref="B7:G7"/>
    <mergeCell ref="B8:G8"/>
    <mergeCell ref="B10:B11"/>
    <mergeCell ref="C10:C11"/>
    <mergeCell ref="D10:D11"/>
    <mergeCell ref="E10:E11"/>
    <mergeCell ref="F10:G10"/>
    <mergeCell ref="C40:E40"/>
    <mergeCell ref="C13:E13"/>
    <mergeCell ref="C14:E14"/>
    <mergeCell ref="C19:E19"/>
    <mergeCell ref="C20:E20"/>
    <mergeCell ref="C23:E23"/>
    <mergeCell ref="C26:E26"/>
    <mergeCell ref="C29:E29"/>
    <mergeCell ref="C30:E30"/>
    <mergeCell ref="C33:E33"/>
    <mergeCell ref="C34:E34"/>
    <mergeCell ref="C37:E3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B5:F48"/>
  <sheetViews>
    <sheetView zoomScalePageLayoutView="0" workbookViewId="0" topLeftCell="A7">
      <selection activeCell="F29" sqref="F29:F30"/>
    </sheetView>
  </sheetViews>
  <sheetFormatPr defaultColWidth="9.125" defaultRowHeight="12.75"/>
  <cols>
    <col min="1" max="1" width="9.125" style="61" customWidth="1"/>
    <col min="2" max="2" width="18.50390625" style="61" customWidth="1"/>
    <col min="3" max="3" width="29.625" style="61" customWidth="1"/>
    <col min="4" max="4" width="27.00390625" style="61" customWidth="1"/>
    <col min="5" max="5" width="29.625" style="61" customWidth="1"/>
    <col min="6" max="6" width="24.00390625" style="61" customWidth="1"/>
    <col min="7" max="16384" width="9.125" style="61" customWidth="1"/>
  </cols>
  <sheetData>
    <row r="5" spans="2:6" ht="14.25">
      <c r="B5" s="775" t="s">
        <v>344</v>
      </c>
      <c r="C5" s="775"/>
      <c r="D5" s="775"/>
      <c r="E5" s="775"/>
      <c r="F5" s="775"/>
    </row>
    <row r="6" ht="14.25">
      <c r="B6" s="70"/>
    </row>
    <row r="7" spans="2:6" ht="14.25">
      <c r="B7" s="772" t="s">
        <v>316</v>
      </c>
      <c r="C7" s="772"/>
      <c r="D7" s="772"/>
      <c r="E7" s="772"/>
      <c r="F7" s="772"/>
    </row>
    <row r="8" spans="2:6" ht="14.25">
      <c r="B8" s="772" t="s">
        <v>345</v>
      </c>
      <c r="C8" s="772"/>
      <c r="D8" s="772"/>
      <c r="E8" s="772"/>
      <c r="F8" s="772"/>
    </row>
    <row r="9" ht="14.25">
      <c r="B9" s="74"/>
    </row>
    <row r="10" spans="2:6" ht="46.5">
      <c r="B10" s="80" t="s">
        <v>317</v>
      </c>
      <c r="C10" s="80" t="s">
        <v>318</v>
      </c>
      <c r="D10" s="80" t="s">
        <v>319</v>
      </c>
      <c r="E10" s="80" t="s">
        <v>320</v>
      </c>
      <c r="F10" s="80" t="s">
        <v>346</v>
      </c>
    </row>
    <row r="11" spans="2:6" ht="15">
      <c r="B11" s="80">
        <v>1</v>
      </c>
      <c r="C11" s="80">
        <v>2</v>
      </c>
      <c r="D11" s="80">
        <v>3</v>
      </c>
      <c r="E11" s="80">
        <v>4</v>
      </c>
      <c r="F11" s="80">
        <v>5</v>
      </c>
    </row>
    <row r="12" spans="2:6" ht="15">
      <c r="B12" s="80"/>
      <c r="C12" s="80"/>
      <c r="D12" s="80"/>
      <c r="E12" s="80"/>
      <c r="F12" s="80"/>
    </row>
    <row r="13" spans="2:6" ht="15">
      <c r="B13" s="88" t="s">
        <v>3</v>
      </c>
      <c r="C13" s="777" t="s">
        <v>323</v>
      </c>
      <c r="D13" s="777"/>
      <c r="E13" s="777"/>
      <c r="F13" s="548"/>
    </row>
    <row r="14" spans="2:6" ht="15">
      <c r="B14" s="80" t="s">
        <v>195</v>
      </c>
      <c r="C14" s="773" t="s">
        <v>324</v>
      </c>
      <c r="D14" s="773"/>
      <c r="E14" s="773"/>
      <c r="F14" s="544"/>
    </row>
    <row r="15" spans="2:6" ht="15">
      <c r="B15" s="80"/>
      <c r="C15" s="537"/>
      <c r="D15" s="537"/>
      <c r="E15" s="84"/>
      <c r="F15" s="545"/>
    </row>
    <row r="16" spans="2:6" ht="15">
      <c r="B16" s="532"/>
      <c r="C16" s="537"/>
      <c r="D16" s="537"/>
      <c r="E16" s="533"/>
      <c r="F16" s="546"/>
    </row>
    <row r="17" spans="2:6" ht="15">
      <c r="B17" s="80"/>
      <c r="C17" s="537"/>
      <c r="D17" s="537"/>
      <c r="E17" s="84"/>
      <c r="F17" s="546"/>
    </row>
    <row r="18" spans="2:6" ht="15">
      <c r="B18" s="532"/>
      <c r="C18" s="533"/>
      <c r="D18" s="533"/>
      <c r="E18" s="533"/>
      <c r="F18" s="85"/>
    </row>
    <row r="19" spans="2:6" ht="15">
      <c r="B19" s="80" t="s">
        <v>197</v>
      </c>
      <c r="C19" s="773" t="s">
        <v>326</v>
      </c>
      <c r="D19" s="773"/>
      <c r="E19" s="773"/>
      <c r="F19" s="85"/>
    </row>
    <row r="20" spans="2:6" ht="15">
      <c r="B20" s="80" t="s">
        <v>327</v>
      </c>
      <c r="C20" s="773" t="s">
        <v>328</v>
      </c>
      <c r="D20" s="773"/>
      <c r="E20" s="773"/>
      <c r="F20" s="85"/>
    </row>
    <row r="21" spans="2:6" ht="15">
      <c r="B21" s="80"/>
      <c r="C21" s="84" t="s">
        <v>300</v>
      </c>
      <c r="D21" s="84"/>
      <c r="E21" s="84"/>
      <c r="F21" s="85"/>
    </row>
    <row r="22" spans="2:6" ht="15">
      <c r="B22" s="80"/>
      <c r="C22" s="84" t="s">
        <v>300</v>
      </c>
      <c r="D22" s="84"/>
      <c r="E22" s="84"/>
      <c r="F22" s="85"/>
    </row>
    <row r="23" spans="2:6" ht="15">
      <c r="B23" s="80" t="s">
        <v>329</v>
      </c>
      <c r="C23" s="773" t="s">
        <v>330</v>
      </c>
      <c r="D23" s="773"/>
      <c r="E23" s="773"/>
      <c r="F23" s="85"/>
    </row>
    <row r="24" spans="2:6" ht="15">
      <c r="B24" s="80"/>
      <c r="C24" s="84" t="s">
        <v>300</v>
      </c>
      <c r="D24" s="84"/>
      <c r="E24" s="84"/>
      <c r="F24" s="85"/>
    </row>
    <row r="25" spans="2:6" ht="15">
      <c r="B25" s="80"/>
      <c r="C25" s="84" t="s">
        <v>300</v>
      </c>
      <c r="D25" s="84"/>
      <c r="E25" s="84"/>
      <c r="F25" s="85"/>
    </row>
    <row r="26" spans="2:6" ht="31.5" customHeight="1">
      <c r="B26" s="80" t="s">
        <v>199</v>
      </c>
      <c r="C26" s="773" t="s">
        <v>331</v>
      </c>
      <c r="D26" s="773"/>
      <c r="E26" s="773"/>
      <c r="F26" s="85"/>
    </row>
    <row r="27" spans="2:6" ht="15">
      <c r="B27" s="80"/>
      <c r="C27" s="84" t="s">
        <v>300</v>
      </c>
      <c r="D27" s="84"/>
      <c r="E27" s="84"/>
      <c r="F27" s="85"/>
    </row>
    <row r="28" spans="2:6" ht="15">
      <c r="B28" s="80"/>
      <c r="C28" s="84" t="s">
        <v>300</v>
      </c>
      <c r="D28" s="84"/>
      <c r="E28" s="84"/>
      <c r="F28" s="82"/>
    </row>
    <row r="29" spans="2:6" ht="15">
      <c r="B29" s="88" t="s">
        <v>5</v>
      </c>
      <c r="C29" s="777" t="s">
        <v>332</v>
      </c>
      <c r="D29" s="777"/>
      <c r="E29" s="777"/>
      <c r="F29" s="547"/>
    </row>
    <row r="30" spans="2:6" ht="31.5" customHeight="1">
      <c r="B30" s="80" t="s">
        <v>333</v>
      </c>
      <c r="C30" s="773" t="s">
        <v>334</v>
      </c>
      <c r="D30" s="773"/>
      <c r="E30" s="773"/>
      <c r="F30" s="85"/>
    </row>
    <row r="31" spans="2:6" ht="15">
      <c r="B31" s="80"/>
      <c r="C31" s="84" t="s">
        <v>300</v>
      </c>
      <c r="D31" s="84"/>
      <c r="E31" s="84"/>
      <c r="F31" s="85"/>
    </row>
    <row r="32" spans="2:6" ht="15">
      <c r="B32" s="80"/>
      <c r="C32" s="84" t="s">
        <v>300</v>
      </c>
      <c r="D32" s="84"/>
      <c r="E32" s="84"/>
      <c r="F32" s="87"/>
    </row>
    <row r="33" spans="2:6" ht="15">
      <c r="B33" s="80" t="s">
        <v>335</v>
      </c>
      <c r="C33" s="773" t="s">
        <v>336</v>
      </c>
      <c r="D33" s="773"/>
      <c r="E33" s="773"/>
      <c r="F33" s="87"/>
    </row>
    <row r="34" spans="2:6" ht="31.5" customHeight="1">
      <c r="B34" s="80" t="s">
        <v>337</v>
      </c>
      <c r="C34" s="773" t="s">
        <v>338</v>
      </c>
      <c r="D34" s="773"/>
      <c r="E34" s="773"/>
      <c r="F34" s="87"/>
    </row>
    <row r="35" spans="2:6" ht="15">
      <c r="B35" s="80"/>
      <c r="C35" s="84" t="s">
        <v>300</v>
      </c>
      <c r="D35" s="84"/>
      <c r="E35" s="84"/>
      <c r="F35" s="87"/>
    </row>
    <row r="36" spans="2:6" ht="15">
      <c r="B36" s="80"/>
      <c r="C36" s="84" t="s">
        <v>300</v>
      </c>
      <c r="D36" s="84"/>
      <c r="E36" s="84"/>
      <c r="F36" s="87"/>
    </row>
    <row r="37" spans="2:6" ht="31.5" customHeight="1">
      <c r="B37" s="80" t="s">
        <v>339</v>
      </c>
      <c r="C37" s="773" t="s">
        <v>340</v>
      </c>
      <c r="D37" s="773"/>
      <c r="E37" s="773"/>
      <c r="F37" s="87"/>
    </row>
    <row r="38" spans="2:6" ht="15">
      <c r="B38" s="80"/>
      <c r="C38" s="84" t="s">
        <v>300</v>
      </c>
      <c r="D38" s="84"/>
      <c r="E38" s="84"/>
      <c r="F38" s="87"/>
    </row>
    <row r="39" spans="2:6" ht="15">
      <c r="B39" s="80"/>
      <c r="C39" s="84" t="s">
        <v>300</v>
      </c>
      <c r="D39" s="84"/>
      <c r="E39" s="84"/>
      <c r="F39" s="87"/>
    </row>
    <row r="40" spans="2:6" ht="31.5" customHeight="1">
      <c r="B40" s="80" t="s">
        <v>341</v>
      </c>
      <c r="C40" s="773" t="s">
        <v>342</v>
      </c>
      <c r="D40" s="773"/>
      <c r="E40" s="773"/>
      <c r="F40" s="87"/>
    </row>
    <row r="41" spans="2:6" ht="15">
      <c r="B41" s="80"/>
      <c r="C41" s="84" t="s">
        <v>300</v>
      </c>
      <c r="D41" s="84"/>
      <c r="E41" s="84"/>
      <c r="F41" s="87"/>
    </row>
    <row r="42" spans="2:6" ht="15">
      <c r="B42" s="80"/>
      <c r="C42" s="84" t="s">
        <v>300</v>
      </c>
      <c r="D42" s="84"/>
      <c r="E42" s="84"/>
      <c r="F42" s="87"/>
    </row>
    <row r="43" spans="2:6" ht="15">
      <c r="B43" s="89" t="s">
        <v>343</v>
      </c>
      <c r="C43" s="89" t="s">
        <v>178</v>
      </c>
      <c r="D43" s="89" t="s">
        <v>178</v>
      </c>
      <c r="E43" s="89" t="s">
        <v>178</v>
      </c>
      <c r="F43" s="87">
        <f>F29+F13</f>
        <v>0</v>
      </c>
    </row>
    <row r="44" ht="14.25">
      <c r="B44" s="79"/>
    </row>
    <row r="45" ht="14.25">
      <c r="B45" s="70"/>
    </row>
    <row r="46" ht="14.25">
      <c r="B46" s="71" t="s">
        <v>284</v>
      </c>
    </row>
    <row r="47" ht="18">
      <c r="B47" s="72"/>
    </row>
    <row r="48" ht="15">
      <c r="B48" s="73" t="s">
        <v>285</v>
      </c>
    </row>
  </sheetData>
  <sheetProtection/>
  <mergeCells count="15">
    <mergeCell ref="C19:E19"/>
    <mergeCell ref="B5:F5"/>
    <mergeCell ref="B7:F7"/>
    <mergeCell ref="B8:F8"/>
    <mergeCell ref="C13:E13"/>
    <mergeCell ref="C14:E14"/>
    <mergeCell ref="C34:E34"/>
    <mergeCell ref="C37:E37"/>
    <mergeCell ref="C40:E40"/>
    <mergeCell ref="C20:E20"/>
    <mergeCell ref="C23:E23"/>
    <mergeCell ref="C26:E26"/>
    <mergeCell ref="C29:E29"/>
    <mergeCell ref="C30:E30"/>
    <mergeCell ref="C33:E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B2:G26"/>
  <sheetViews>
    <sheetView zoomScalePageLayoutView="0" workbookViewId="0" topLeftCell="A4">
      <selection activeCell="F14" sqref="F14"/>
    </sheetView>
  </sheetViews>
  <sheetFormatPr defaultColWidth="9.125" defaultRowHeight="12.75"/>
  <cols>
    <col min="1" max="1" width="9.125" style="61" customWidth="1"/>
    <col min="2" max="2" width="32.625" style="61" customWidth="1"/>
    <col min="3" max="6" width="17.625" style="61" customWidth="1"/>
    <col min="7" max="16384" width="9.125" style="61" customWidth="1"/>
  </cols>
  <sheetData>
    <row r="2" spans="2:6" ht="14.25">
      <c r="B2" s="775" t="s">
        <v>347</v>
      </c>
      <c r="C2" s="775"/>
      <c r="D2" s="775"/>
      <c r="E2" s="775"/>
      <c r="F2" s="775"/>
    </row>
    <row r="3" ht="14.25">
      <c r="B3" s="70"/>
    </row>
    <row r="4" spans="2:6" ht="14.25">
      <c r="B4" s="772" t="s">
        <v>348</v>
      </c>
      <c r="C4" s="772"/>
      <c r="D4" s="772"/>
      <c r="E4" s="772"/>
      <c r="F4" s="772"/>
    </row>
    <row r="5" ht="18">
      <c r="B5" s="68"/>
    </row>
    <row r="6" spans="2:6" ht="14.25">
      <c r="B6" s="770" t="s">
        <v>13</v>
      </c>
      <c r="C6" s="770" t="s">
        <v>349</v>
      </c>
      <c r="D6" s="770"/>
      <c r="E6" s="770" t="s">
        <v>268</v>
      </c>
      <c r="F6" s="770" t="s">
        <v>269</v>
      </c>
    </row>
    <row r="7" spans="2:6" ht="14.25">
      <c r="B7" s="770"/>
      <c r="C7" s="90" t="s">
        <v>350</v>
      </c>
      <c r="D7" s="770" t="s">
        <v>271</v>
      </c>
      <c r="E7" s="770"/>
      <c r="F7" s="770"/>
    </row>
    <row r="8" spans="2:6" ht="14.25">
      <c r="B8" s="770"/>
      <c r="C8" s="91" t="s">
        <v>351</v>
      </c>
      <c r="D8" s="770"/>
      <c r="E8" s="770"/>
      <c r="F8" s="770"/>
    </row>
    <row r="9" spans="2:6" ht="14.25">
      <c r="B9" s="770"/>
      <c r="C9" s="770" t="s">
        <v>584</v>
      </c>
      <c r="D9" s="770"/>
      <c r="E9" s="62" t="s">
        <v>482</v>
      </c>
      <c r="F9" s="62" t="s">
        <v>484</v>
      </c>
    </row>
    <row r="10" spans="2:6" ht="14.25">
      <c r="B10" s="62" t="s">
        <v>352</v>
      </c>
      <c r="C10" s="62">
        <v>1</v>
      </c>
      <c r="D10" s="62">
        <v>2</v>
      </c>
      <c r="E10" s="62">
        <v>3</v>
      </c>
      <c r="F10" s="62">
        <v>4</v>
      </c>
    </row>
    <row r="11" spans="2:6" ht="14.25">
      <c r="B11" s="92" t="s">
        <v>353</v>
      </c>
      <c r="C11" s="92">
        <v>22</v>
      </c>
      <c r="D11" s="92">
        <v>202</v>
      </c>
      <c r="E11" s="549">
        <f>SUM(E13:E21)</f>
        <v>30</v>
      </c>
      <c r="F11" s="549">
        <f>SUM(F13:F21)</f>
        <v>32</v>
      </c>
    </row>
    <row r="12" spans="2:6" ht="14.25">
      <c r="B12" s="92" t="s">
        <v>354</v>
      </c>
      <c r="C12" s="92"/>
      <c r="D12" s="92"/>
      <c r="E12" s="92"/>
      <c r="F12" s="92"/>
    </row>
    <row r="13" spans="2:6" ht="108.75">
      <c r="B13" s="534" t="s">
        <v>539</v>
      </c>
      <c r="C13" s="93"/>
      <c r="D13" s="93"/>
      <c r="E13" s="543"/>
      <c r="F13" s="543"/>
    </row>
    <row r="14" spans="2:6" ht="62.25">
      <c r="B14" s="534" t="s">
        <v>540</v>
      </c>
      <c r="C14" s="93">
        <v>22</v>
      </c>
      <c r="D14" s="93">
        <v>18.7</v>
      </c>
      <c r="E14" s="535">
        <v>18</v>
      </c>
      <c r="F14" s="93">
        <v>19</v>
      </c>
    </row>
    <row r="15" spans="2:6" ht="15">
      <c r="B15" s="534" t="s">
        <v>593</v>
      </c>
      <c r="C15" s="93"/>
      <c r="D15" s="93">
        <v>7.5</v>
      </c>
      <c r="E15" s="535"/>
      <c r="F15" s="93"/>
    </row>
    <row r="16" spans="2:7" ht="30.75">
      <c r="B16" s="534" t="s">
        <v>541</v>
      </c>
      <c r="C16" s="93"/>
      <c r="D16" s="93"/>
      <c r="E16" s="543"/>
      <c r="F16" s="543"/>
      <c r="G16" s="541"/>
    </row>
    <row r="17" spans="2:6" ht="15">
      <c r="B17" s="534" t="s">
        <v>590</v>
      </c>
      <c r="C17" s="93"/>
      <c r="D17" s="93">
        <v>19.4</v>
      </c>
      <c r="E17" s="543"/>
      <c r="F17" s="543"/>
    </row>
    <row r="18" spans="2:6" ht="21.75" customHeight="1">
      <c r="B18" s="534" t="s">
        <v>591</v>
      </c>
      <c r="C18" s="93"/>
      <c r="D18" s="93">
        <v>0.5</v>
      </c>
      <c r="E18" s="543"/>
      <c r="F18" s="543"/>
    </row>
    <row r="19" spans="2:6" ht="46.5">
      <c r="B19" s="534" t="s">
        <v>592</v>
      </c>
      <c r="C19" s="93"/>
      <c r="D19" s="93">
        <v>20</v>
      </c>
      <c r="E19" s="535"/>
      <c r="F19" s="535"/>
    </row>
    <row r="20" spans="2:6" ht="15">
      <c r="B20" s="534" t="s">
        <v>551</v>
      </c>
      <c r="C20" s="93"/>
      <c r="D20" s="93">
        <v>55.3</v>
      </c>
      <c r="E20" s="543">
        <v>12</v>
      </c>
      <c r="F20" s="543">
        <v>13</v>
      </c>
    </row>
    <row r="21" spans="2:6" ht="15">
      <c r="B21" s="534" t="s">
        <v>594</v>
      </c>
      <c r="C21" s="93"/>
      <c r="D21" s="93">
        <v>0.6</v>
      </c>
      <c r="E21" s="93"/>
      <c r="F21" s="93"/>
    </row>
    <row r="22" spans="2:6" ht="30.75">
      <c r="B22" s="643" t="s">
        <v>595</v>
      </c>
      <c r="C22" s="93"/>
      <c r="D22" s="93">
        <v>80</v>
      </c>
      <c r="E22" s="93"/>
      <c r="F22" s="93"/>
    </row>
    <row r="23" ht="18">
      <c r="B23" s="68"/>
    </row>
    <row r="24" ht="14.25">
      <c r="B24" s="71" t="s">
        <v>284</v>
      </c>
    </row>
    <row r="25" ht="18">
      <c r="B25" s="72"/>
    </row>
    <row r="26" ht="15">
      <c r="B26" s="73" t="s">
        <v>285</v>
      </c>
    </row>
  </sheetData>
  <sheetProtection/>
  <mergeCells count="8">
    <mergeCell ref="B2:F2"/>
    <mergeCell ref="B4:F4"/>
    <mergeCell ref="B6:B9"/>
    <mergeCell ref="C6:D6"/>
    <mergeCell ref="E6:E8"/>
    <mergeCell ref="F6:F8"/>
    <mergeCell ref="D7:D8"/>
    <mergeCell ref="C9:D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B2:G36"/>
  <sheetViews>
    <sheetView zoomScalePageLayoutView="0" workbookViewId="0" topLeftCell="A10">
      <selection activeCell="F16" sqref="F16"/>
    </sheetView>
  </sheetViews>
  <sheetFormatPr defaultColWidth="9.125" defaultRowHeight="12.75"/>
  <cols>
    <col min="1" max="1" width="9.125" style="61" customWidth="1"/>
    <col min="2" max="2" width="32.625" style="645" customWidth="1"/>
    <col min="3" max="6" width="17.625" style="61" customWidth="1"/>
    <col min="7" max="16384" width="9.125" style="61" customWidth="1"/>
  </cols>
  <sheetData>
    <row r="2" spans="2:6" ht="14.25">
      <c r="B2" s="775" t="s">
        <v>355</v>
      </c>
      <c r="C2" s="775"/>
      <c r="D2" s="775"/>
      <c r="E2" s="775"/>
      <c r="F2" s="775"/>
    </row>
    <row r="3" ht="15">
      <c r="B3" s="73"/>
    </row>
    <row r="4" spans="2:6" ht="14.25">
      <c r="B4" s="772" t="s">
        <v>356</v>
      </c>
      <c r="C4" s="772"/>
      <c r="D4" s="772"/>
      <c r="E4" s="772"/>
      <c r="F4" s="772"/>
    </row>
    <row r="5" spans="2:6" ht="14.25">
      <c r="B5" s="772" t="s">
        <v>357</v>
      </c>
      <c r="C5" s="772"/>
      <c r="D5" s="772"/>
      <c r="E5" s="772"/>
      <c r="F5" s="772"/>
    </row>
    <row r="6" ht="15.75" customHeight="1">
      <c r="B6" s="638"/>
    </row>
    <row r="7" spans="2:6" ht="14.25">
      <c r="B7" s="776" t="s">
        <v>358</v>
      </c>
      <c r="C7" s="770" t="s">
        <v>349</v>
      </c>
      <c r="D7" s="770"/>
      <c r="E7" s="770" t="s">
        <v>268</v>
      </c>
      <c r="F7" s="770" t="s">
        <v>269</v>
      </c>
    </row>
    <row r="8" spans="2:6" ht="14.25">
      <c r="B8" s="776"/>
      <c r="C8" s="90" t="s">
        <v>350</v>
      </c>
      <c r="D8" s="770" t="s">
        <v>271</v>
      </c>
      <c r="E8" s="770"/>
      <c r="F8" s="770"/>
    </row>
    <row r="9" spans="2:6" ht="14.25">
      <c r="B9" s="776"/>
      <c r="C9" s="91" t="s">
        <v>351</v>
      </c>
      <c r="D9" s="770"/>
      <c r="E9" s="770"/>
      <c r="F9" s="770"/>
    </row>
    <row r="10" spans="2:6" ht="14.25">
      <c r="B10" s="776"/>
      <c r="C10" s="770" t="s">
        <v>584</v>
      </c>
      <c r="D10" s="770"/>
      <c r="E10" s="62" t="s">
        <v>482</v>
      </c>
      <c r="F10" s="62" t="s">
        <v>485</v>
      </c>
    </row>
    <row r="11" spans="2:6" ht="15">
      <c r="B11" s="636" t="s">
        <v>352</v>
      </c>
      <c r="C11" s="62">
        <v>1</v>
      </c>
      <c r="D11" s="62">
        <v>2</v>
      </c>
      <c r="E11" s="62">
        <v>3</v>
      </c>
      <c r="F11" s="62">
        <v>4</v>
      </c>
    </row>
    <row r="12" spans="2:6" ht="30.75">
      <c r="B12" s="637" t="s">
        <v>359</v>
      </c>
      <c r="C12" s="92"/>
      <c r="D12" s="676">
        <v>3144.6</v>
      </c>
      <c r="E12" s="550">
        <v>4375.74</v>
      </c>
      <c r="F12" s="550">
        <v>4682.1</v>
      </c>
    </row>
    <row r="13" spans="2:6" ht="15">
      <c r="B13" s="643" t="s">
        <v>354</v>
      </c>
      <c r="C13" s="92"/>
      <c r="D13" s="92"/>
      <c r="E13" s="92"/>
      <c r="F13" s="92"/>
    </row>
    <row r="14" spans="2:7" ht="15">
      <c r="B14" s="536" t="s">
        <v>542</v>
      </c>
      <c r="C14" s="92"/>
      <c r="D14" s="92"/>
      <c r="E14" s="542"/>
      <c r="F14" s="551"/>
      <c r="G14" s="540"/>
    </row>
    <row r="15" spans="2:7" ht="15">
      <c r="B15" s="537" t="s">
        <v>586</v>
      </c>
      <c r="C15" s="639"/>
      <c r="D15" s="538">
        <v>0.8</v>
      </c>
      <c r="E15" s="539"/>
      <c r="F15" s="538"/>
      <c r="G15" s="541"/>
    </row>
    <row r="16" spans="2:7" ht="15">
      <c r="B16" s="537" t="s">
        <v>587</v>
      </c>
      <c r="C16" s="639"/>
      <c r="D16" s="675">
        <v>105.5</v>
      </c>
      <c r="E16" s="539">
        <v>103.65</v>
      </c>
      <c r="F16" s="538">
        <v>111</v>
      </c>
      <c r="G16" s="541"/>
    </row>
    <row r="17" spans="2:7" ht="15">
      <c r="B17" s="537" t="s">
        <v>585</v>
      </c>
      <c r="C17" s="639"/>
      <c r="D17" s="538">
        <v>228.2</v>
      </c>
      <c r="E17" s="539">
        <v>230.93</v>
      </c>
      <c r="F17" s="538">
        <v>247.1</v>
      </c>
      <c r="G17" s="541"/>
    </row>
    <row r="18" spans="2:7" ht="15">
      <c r="B18" s="537" t="s">
        <v>543</v>
      </c>
      <c r="C18" s="639"/>
      <c r="D18" s="538"/>
      <c r="E18" s="539"/>
      <c r="F18" s="551"/>
      <c r="G18" s="540"/>
    </row>
    <row r="19" spans="2:7" ht="15">
      <c r="B19" s="537" t="s">
        <v>544</v>
      </c>
      <c r="C19" s="639"/>
      <c r="D19" s="538">
        <v>0.4</v>
      </c>
      <c r="E19" s="539"/>
      <c r="F19" s="538"/>
      <c r="G19" s="541"/>
    </row>
    <row r="20" spans="2:7" ht="15">
      <c r="B20" s="537" t="s">
        <v>545</v>
      </c>
      <c r="C20" s="639"/>
      <c r="D20" s="538">
        <v>2418.7</v>
      </c>
      <c r="E20" s="539"/>
      <c r="F20" s="551">
        <v>3165.5</v>
      </c>
      <c r="G20" s="540"/>
    </row>
    <row r="21" spans="2:7" ht="15">
      <c r="B21" s="537" t="s">
        <v>546</v>
      </c>
      <c r="C21" s="640"/>
      <c r="D21" s="535"/>
      <c r="E21" s="539"/>
      <c r="F21" s="551"/>
      <c r="G21" s="540"/>
    </row>
    <row r="22" spans="2:7" ht="14.25" customHeight="1">
      <c r="B22" s="537" t="s">
        <v>547</v>
      </c>
      <c r="C22" s="640"/>
      <c r="D22" s="535">
        <v>95.8</v>
      </c>
      <c r="E22" s="539">
        <v>80.88</v>
      </c>
      <c r="F22" s="538">
        <v>86.6</v>
      </c>
      <c r="G22" s="541"/>
    </row>
    <row r="23" spans="2:7" ht="15">
      <c r="B23" s="537" t="s">
        <v>588</v>
      </c>
      <c r="C23" s="640"/>
      <c r="D23" s="535">
        <v>11</v>
      </c>
      <c r="E23" s="539"/>
      <c r="F23" s="538"/>
      <c r="G23" s="541"/>
    </row>
    <row r="24" spans="2:6" ht="15">
      <c r="B24" s="644" t="s">
        <v>548</v>
      </c>
      <c r="C24" s="640"/>
      <c r="D24" s="535"/>
      <c r="E24" s="539"/>
      <c r="F24" s="93"/>
    </row>
    <row r="25" spans="2:6" ht="15">
      <c r="B25" s="644" t="s">
        <v>549</v>
      </c>
      <c r="C25" s="640"/>
      <c r="D25" s="535">
        <v>11.7</v>
      </c>
      <c r="E25" s="539"/>
      <c r="F25" s="93"/>
    </row>
    <row r="26" spans="2:6" ht="15">
      <c r="B26" s="644" t="s">
        <v>550</v>
      </c>
      <c r="C26" s="640"/>
      <c r="D26" s="535">
        <v>1.9</v>
      </c>
      <c r="E26" s="539"/>
      <c r="F26" s="93"/>
    </row>
    <row r="27" spans="2:6" ht="15">
      <c r="B27" s="644" t="s">
        <v>551</v>
      </c>
      <c r="C27" s="640"/>
      <c r="D27" s="535">
        <v>22.5</v>
      </c>
      <c r="E27" s="539"/>
      <c r="F27" s="93"/>
    </row>
    <row r="28" spans="2:6" ht="15">
      <c r="B28" s="644" t="s">
        <v>552</v>
      </c>
      <c r="C28" s="640"/>
      <c r="D28" s="535"/>
      <c r="E28" s="539"/>
      <c r="F28" s="93"/>
    </row>
    <row r="29" spans="2:6" ht="15">
      <c r="B29" s="646" t="s">
        <v>589</v>
      </c>
      <c r="C29" s="641"/>
      <c r="D29" s="642"/>
      <c r="E29" s="539"/>
      <c r="F29" s="641"/>
    </row>
    <row r="30" spans="2:6" ht="15">
      <c r="B30" s="646" t="s">
        <v>553</v>
      </c>
      <c r="C30" s="641"/>
      <c r="D30" s="674">
        <v>43.5</v>
      </c>
      <c r="E30" s="539"/>
      <c r="F30" s="641"/>
    </row>
    <row r="31" spans="2:6" ht="15">
      <c r="B31" s="646" t="s">
        <v>554</v>
      </c>
      <c r="C31" s="641"/>
      <c r="D31" s="674">
        <v>21.2</v>
      </c>
      <c r="E31" s="539">
        <v>3919.97</v>
      </c>
      <c r="F31" s="675">
        <v>1028.8</v>
      </c>
    </row>
    <row r="32" spans="2:6" ht="15">
      <c r="B32" s="646" t="s">
        <v>555</v>
      </c>
      <c r="C32" s="641"/>
      <c r="D32" s="674">
        <v>43.3</v>
      </c>
      <c r="E32" s="539">
        <v>11.9</v>
      </c>
      <c r="F32" s="675">
        <v>12.7</v>
      </c>
    </row>
    <row r="33" spans="2:6" ht="15">
      <c r="B33" s="646" t="s">
        <v>556</v>
      </c>
      <c r="C33" s="641"/>
      <c r="D33" s="674">
        <v>7.2</v>
      </c>
      <c r="E33" s="539">
        <v>7.91</v>
      </c>
      <c r="F33" s="675">
        <v>8.5</v>
      </c>
    </row>
    <row r="34" spans="2:6" ht="15">
      <c r="B34" s="647" t="s">
        <v>557</v>
      </c>
      <c r="C34" s="641"/>
      <c r="D34" s="674">
        <v>65.6</v>
      </c>
      <c r="E34" s="539"/>
      <c r="F34" s="675"/>
    </row>
    <row r="35" spans="2:6" ht="15">
      <c r="B35" s="647" t="s">
        <v>558</v>
      </c>
      <c r="C35" s="641"/>
      <c r="D35" s="674">
        <v>43.4</v>
      </c>
      <c r="E35" s="539">
        <v>20.5</v>
      </c>
      <c r="F35" s="675">
        <v>21.9</v>
      </c>
    </row>
    <row r="36" spans="2:6" ht="15">
      <c r="B36" s="647" t="s">
        <v>559</v>
      </c>
      <c r="C36" s="641"/>
      <c r="D36" s="674">
        <v>23.9</v>
      </c>
      <c r="E36" s="539"/>
      <c r="F36" s="675"/>
    </row>
  </sheetData>
  <sheetProtection/>
  <mergeCells count="9">
    <mergeCell ref="B2:F2"/>
    <mergeCell ref="B4:F4"/>
    <mergeCell ref="B5:F5"/>
    <mergeCell ref="B7:B10"/>
    <mergeCell ref="C7:D7"/>
    <mergeCell ref="E7:E9"/>
    <mergeCell ref="F7:F9"/>
    <mergeCell ref="D8:D9"/>
    <mergeCell ref="C10:D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CFFCC"/>
  </sheetPr>
  <dimension ref="B1:L124"/>
  <sheetViews>
    <sheetView tabSelected="1" zoomScalePageLayoutView="0" workbookViewId="0" topLeftCell="C85">
      <selection activeCell="H94" sqref="H94"/>
    </sheetView>
  </sheetViews>
  <sheetFormatPr defaultColWidth="9.125" defaultRowHeight="12.75"/>
  <cols>
    <col min="1" max="1" width="9.375" style="61" customWidth="1"/>
    <col min="2" max="2" width="7.875" style="61" customWidth="1"/>
    <col min="3" max="3" width="39.50390625" style="61" customWidth="1"/>
    <col min="4" max="4" width="13.875" style="61" customWidth="1"/>
    <col min="5" max="12" width="12.625" style="61" customWidth="1"/>
    <col min="13" max="16384" width="9.125" style="61" customWidth="1"/>
  </cols>
  <sheetData>
    <row r="1" spans="2:12" ht="14.25">
      <c r="B1" s="775" t="s">
        <v>360</v>
      </c>
      <c r="C1" s="775"/>
      <c r="D1" s="775"/>
      <c r="E1" s="775"/>
      <c r="F1" s="775"/>
      <c r="G1" s="775"/>
      <c r="H1" s="775"/>
      <c r="I1" s="775"/>
      <c r="J1" s="775"/>
      <c r="K1" s="775"/>
      <c r="L1" s="775"/>
    </row>
    <row r="2" ht="14.25">
      <c r="B2" s="74"/>
    </row>
    <row r="3" spans="2:12" ht="14.25">
      <c r="B3" s="772" t="s">
        <v>361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</row>
    <row r="4" spans="2:12" ht="14.25">
      <c r="B4" s="772" t="s">
        <v>362</v>
      </c>
      <c r="C4" s="772"/>
      <c r="D4" s="772"/>
      <c r="E4" s="772"/>
      <c r="F4" s="772"/>
      <c r="G4" s="772"/>
      <c r="H4" s="772"/>
      <c r="I4" s="772"/>
      <c r="J4" s="772"/>
      <c r="K4" s="772"/>
      <c r="L4" s="772"/>
    </row>
    <row r="5" ht="14.25">
      <c r="B5" s="74"/>
    </row>
    <row r="6" spans="2:12" ht="14.25">
      <c r="B6" s="772" t="s">
        <v>562</v>
      </c>
      <c r="C6" s="772"/>
      <c r="D6" s="772"/>
      <c r="E6" s="772"/>
      <c r="F6" s="772"/>
      <c r="G6" s="772"/>
      <c r="H6" s="772"/>
      <c r="I6" s="772"/>
      <c r="J6" s="772"/>
      <c r="K6" s="772"/>
      <c r="L6" s="772"/>
    </row>
    <row r="7" spans="2:12" ht="14.25">
      <c r="B7" s="772" t="s">
        <v>363</v>
      </c>
      <c r="C7" s="772"/>
      <c r="D7" s="772"/>
      <c r="E7" s="772"/>
      <c r="F7" s="772"/>
      <c r="G7" s="772"/>
      <c r="H7" s="772"/>
      <c r="I7" s="772"/>
      <c r="J7" s="772"/>
      <c r="K7" s="772"/>
      <c r="L7" s="772"/>
    </row>
    <row r="8" ht="18" thickBot="1">
      <c r="B8" s="68"/>
    </row>
    <row r="9" spans="2:12" ht="28.5" customHeight="1">
      <c r="B9" s="790" t="s">
        <v>364</v>
      </c>
      <c r="C9" s="793" t="s">
        <v>0</v>
      </c>
      <c r="D9" s="793" t="s">
        <v>365</v>
      </c>
      <c r="E9" s="796" t="s">
        <v>563</v>
      </c>
      <c r="F9" s="797"/>
      <c r="G9" s="793" t="s">
        <v>564</v>
      </c>
      <c r="H9" s="798" t="s">
        <v>565</v>
      </c>
      <c r="I9" s="799"/>
      <c r="J9" s="799"/>
      <c r="K9" s="799"/>
      <c r="L9" s="800"/>
    </row>
    <row r="10" spans="2:12" ht="14.25">
      <c r="B10" s="791"/>
      <c r="C10" s="794"/>
      <c r="D10" s="794"/>
      <c r="E10" s="801" t="s">
        <v>366</v>
      </c>
      <c r="F10" s="803" t="s">
        <v>271</v>
      </c>
      <c r="G10" s="794"/>
      <c r="H10" s="805" t="s">
        <v>130</v>
      </c>
      <c r="I10" s="784" t="s">
        <v>354</v>
      </c>
      <c r="J10" s="784"/>
      <c r="K10" s="784"/>
      <c r="L10" s="785"/>
    </row>
    <row r="11" spans="2:12" ht="14.25">
      <c r="B11" s="791"/>
      <c r="C11" s="794"/>
      <c r="D11" s="794"/>
      <c r="E11" s="801"/>
      <c r="F11" s="803"/>
      <c r="G11" s="794"/>
      <c r="H11" s="805"/>
      <c r="I11" s="784" t="s">
        <v>367</v>
      </c>
      <c r="J11" s="784"/>
      <c r="K11" s="784"/>
      <c r="L11" s="785" t="s">
        <v>123</v>
      </c>
    </row>
    <row r="12" spans="2:12" ht="14.25">
      <c r="B12" s="791"/>
      <c r="C12" s="794"/>
      <c r="D12" s="794"/>
      <c r="E12" s="801"/>
      <c r="F12" s="803"/>
      <c r="G12" s="794"/>
      <c r="H12" s="805"/>
      <c r="I12" s="784" t="s">
        <v>368</v>
      </c>
      <c r="J12" s="784"/>
      <c r="K12" s="784"/>
      <c r="L12" s="785"/>
    </row>
    <row r="13" spans="2:12" ht="42" thickBot="1">
      <c r="B13" s="792"/>
      <c r="C13" s="795"/>
      <c r="D13" s="795"/>
      <c r="E13" s="802"/>
      <c r="F13" s="804"/>
      <c r="G13" s="795"/>
      <c r="H13" s="806"/>
      <c r="I13" s="94" t="s">
        <v>369</v>
      </c>
      <c r="J13" s="94" t="s">
        <v>370</v>
      </c>
      <c r="K13" s="94" t="s">
        <v>371</v>
      </c>
      <c r="L13" s="786"/>
    </row>
    <row r="14" spans="2:12" ht="15" thickBot="1">
      <c r="B14" s="95" t="s">
        <v>352</v>
      </c>
      <c r="C14" s="96" t="s">
        <v>372</v>
      </c>
      <c r="D14" s="96" t="s">
        <v>373</v>
      </c>
      <c r="E14" s="97">
        <v>1</v>
      </c>
      <c r="F14" s="98">
        <v>2</v>
      </c>
      <c r="G14" s="96">
        <v>3</v>
      </c>
      <c r="H14" s="99">
        <v>4</v>
      </c>
      <c r="I14" s="100">
        <v>5</v>
      </c>
      <c r="J14" s="100">
        <v>6</v>
      </c>
      <c r="K14" s="100">
        <v>7</v>
      </c>
      <c r="L14" s="101">
        <v>8</v>
      </c>
    </row>
    <row r="15" spans="2:12" ht="14.25">
      <c r="B15" s="102" t="s">
        <v>3</v>
      </c>
      <c r="C15" s="103" t="s">
        <v>35</v>
      </c>
      <c r="D15" s="104" t="s">
        <v>4</v>
      </c>
      <c r="E15" s="105"/>
      <c r="F15" s="106"/>
      <c r="G15" s="107"/>
      <c r="H15" s="108"/>
      <c r="I15" s="109"/>
      <c r="J15" s="109"/>
      <c r="K15" s="109"/>
      <c r="L15" s="110"/>
    </row>
    <row r="16" spans="2:12" ht="14.25">
      <c r="B16" s="111" t="s">
        <v>5</v>
      </c>
      <c r="C16" s="112" t="s">
        <v>26</v>
      </c>
      <c r="D16" s="113" t="s">
        <v>4</v>
      </c>
      <c r="E16" s="114"/>
      <c r="F16" s="115"/>
      <c r="G16" s="116"/>
      <c r="H16" s="117"/>
      <c r="I16" s="118"/>
      <c r="J16" s="118"/>
      <c r="K16" s="118"/>
      <c r="L16" s="119"/>
    </row>
    <row r="17" spans="2:12" ht="14.25">
      <c r="B17" s="111" t="s">
        <v>75</v>
      </c>
      <c r="C17" s="112" t="s">
        <v>47</v>
      </c>
      <c r="D17" s="113" t="s">
        <v>4</v>
      </c>
      <c r="E17" s="114">
        <v>16274.4</v>
      </c>
      <c r="F17" s="115">
        <v>16695.1</v>
      </c>
      <c r="G17" s="116">
        <v>16274.4</v>
      </c>
      <c r="H17" s="116">
        <v>16274.4</v>
      </c>
      <c r="I17" s="118"/>
      <c r="J17" s="118"/>
      <c r="K17" s="118"/>
      <c r="L17" s="119"/>
    </row>
    <row r="18" spans="2:12" ht="14.25">
      <c r="B18" s="111" t="s">
        <v>14</v>
      </c>
      <c r="C18" s="112" t="s">
        <v>24</v>
      </c>
      <c r="D18" s="113" t="s">
        <v>4</v>
      </c>
      <c r="E18" s="114">
        <v>16274.4</v>
      </c>
      <c r="F18" s="115">
        <v>16695.1</v>
      </c>
      <c r="G18" s="116">
        <v>16274.4</v>
      </c>
      <c r="H18" s="116">
        <v>16274.4</v>
      </c>
      <c r="I18" s="118"/>
      <c r="J18" s="118"/>
      <c r="K18" s="118"/>
      <c r="L18" s="119"/>
    </row>
    <row r="19" spans="2:12" ht="14.25">
      <c r="B19" s="111" t="s">
        <v>17</v>
      </c>
      <c r="C19" s="112" t="s">
        <v>25</v>
      </c>
      <c r="D19" s="113" t="s">
        <v>4</v>
      </c>
      <c r="E19" s="114">
        <v>3531.8</v>
      </c>
      <c r="F19" s="115">
        <v>2615.4</v>
      </c>
      <c r="G19" s="116">
        <v>3513.8</v>
      </c>
      <c r="H19" s="116">
        <v>3513.8</v>
      </c>
      <c r="I19" s="118"/>
      <c r="J19" s="118"/>
      <c r="K19" s="118"/>
      <c r="L19" s="119"/>
    </row>
    <row r="20" spans="2:12" ht="14.25">
      <c r="B20" s="111" t="s">
        <v>18</v>
      </c>
      <c r="C20" s="112" t="s">
        <v>374</v>
      </c>
      <c r="D20" s="113" t="s">
        <v>4</v>
      </c>
      <c r="E20" s="114">
        <v>12742.6</v>
      </c>
      <c r="F20" s="115">
        <v>14079.7</v>
      </c>
      <c r="G20" s="116">
        <v>12760.6</v>
      </c>
      <c r="H20" s="116">
        <v>12760.6</v>
      </c>
      <c r="I20" s="118"/>
      <c r="J20" s="118"/>
      <c r="K20" s="118"/>
      <c r="L20" s="119"/>
    </row>
    <row r="21" spans="2:12" ht="14.25">
      <c r="B21" s="111"/>
      <c r="C21" s="120" t="s">
        <v>375</v>
      </c>
      <c r="D21" s="121" t="s">
        <v>4</v>
      </c>
      <c r="E21" s="114">
        <v>12742.6</v>
      </c>
      <c r="F21" s="115">
        <v>14079.7</v>
      </c>
      <c r="G21" s="116">
        <v>12760.6</v>
      </c>
      <c r="H21" s="116">
        <v>12760.6</v>
      </c>
      <c r="I21" s="118"/>
      <c r="J21" s="118"/>
      <c r="K21" s="118"/>
      <c r="L21" s="119"/>
    </row>
    <row r="22" spans="2:12" ht="14.25">
      <c r="B22" s="111"/>
      <c r="C22" s="112" t="s">
        <v>376</v>
      </c>
      <c r="D22" s="113" t="s">
        <v>4</v>
      </c>
      <c r="E22" s="114"/>
      <c r="F22" s="115">
        <v>12967.4</v>
      </c>
      <c r="G22" s="116"/>
      <c r="H22" s="117"/>
      <c r="I22" s="118"/>
      <c r="J22" s="118"/>
      <c r="K22" s="118"/>
      <c r="L22" s="119"/>
    </row>
    <row r="23" spans="2:12" ht="14.25">
      <c r="B23" s="111"/>
      <c r="C23" s="112" t="s">
        <v>377</v>
      </c>
      <c r="D23" s="113" t="s">
        <v>4</v>
      </c>
      <c r="E23" s="114"/>
      <c r="F23" s="115"/>
      <c r="G23" s="116"/>
      <c r="H23" s="117"/>
      <c r="I23" s="118"/>
      <c r="J23" s="118"/>
      <c r="K23" s="118"/>
      <c r="L23" s="119"/>
    </row>
    <row r="24" spans="2:12" ht="14.25">
      <c r="B24" s="111"/>
      <c r="C24" s="112" t="s">
        <v>378</v>
      </c>
      <c r="D24" s="113" t="s">
        <v>4</v>
      </c>
      <c r="E24" s="114"/>
      <c r="F24" s="115">
        <v>1112.3</v>
      </c>
      <c r="G24" s="116"/>
      <c r="H24" s="117"/>
      <c r="I24" s="118"/>
      <c r="J24" s="118"/>
      <c r="K24" s="118"/>
      <c r="L24" s="119"/>
    </row>
    <row r="25" spans="2:12" ht="27">
      <c r="B25" s="111"/>
      <c r="C25" s="112" t="s">
        <v>379</v>
      </c>
      <c r="D25" s="113" t="s">
        <v>4</v>
      </c>
      <c r="E25" s="114"/>
      <c r="F25" s="115"/>
      <c r="G25" s="116"/>
      <c r="H25" s="117"/>
      <c r="I25" s="118"/>
      <c r="J25" s="118"/>
      <c r="K25" s="118"/>
      <c r="L25" s="119"/>
    </row>
    <row r="26" spans="2:12" ht="14.25">
      <c r="B26" s="111"/>
      <c r="C26" s="120" t="s">
        <v>380</v>
      </c>
      <c r="D26" s="121" t="s">
        <v>4</v>
      </c>
      <c r="E26" s="114"/>
      <c r="F26" s="115"/>
      <c r="G26" s="116"/>
      <c r="H26" s="117"/>
      <c r="I26" s="118"/>
      <c r="J26" s="118"/>
      <c r="K26" s="118"/>
      <c r="L26" s="119"/>
    </row>
    <row r="27" spans="2:12" ht="15" thickBot="1">
      <c r="B27" s="122"/>
      <c r="C27" s="123" t="s">
        <v>129</v>
      </c>
      <c r="D27" s="124" t="s">
        <v>4</v>
      </c>
      <c r="E27" s="125"/>
      <c r="F27" s="126"/>
      <c r="G27" s="127"/>
      <c r="H27" s="128"/>
      <c r="I27" s="129"/>
      <c r="J27" s="129"/>
      <c r="K27" s="129"/>
      <c r="L27" s="130"/>
    </row>
    <row r="28" spans="2:12" ht="15" thickBot="1">
      <c r="B28" s="131" t="s">
        <v>19</v>
      </c>
      <c r="C28" s="788" t="s">
        <v>7</v>
      </c>
      <c r="D28" s="789"/>
      <c r="E28" s="789"/>
      <c r="F28" s="789"/>
      <c r="G28" s="789"/>
      <c r="H28" s="789"/>
      <c r="I28" s="789"/>
      <c r="J28" s="789"/>
      <c r="K28" s="789"/>
      <c r="L28" s="789"/>
    </row>
    <row r="29" spans="2:12" ht="14.25">
      <c r="B29" s="779" t="s">
        <v>110</v>
      </c>
      <c r="C29" s="787" t="s">
        <v>133</v>
      </c>
      <c r="D29" s="131" t="s">
        <v>112</v>
      </c>
      <c r="E29" s="132"/>
      <c r="F29" s="133"/>
      <c r="G29" s="134"/>
      <c r="H29" s="132"/>
      <c r="I29" s="135"/>
      <c r="J29" s="135"/>
      <c r="K29" s="135"/>
      <c r="L29" s="133"/>
    </row>
    <row r="30" spans="2:12" ht="14.25">
      <c r="B30" s="779"/>
      <c r="C30" s="782"/>
      <c r="D30" s="136" t="s">
        <v>8</v>
      </c>
      <c r="E30" s="137"/>
      <c r="F30" s="138"/>
      <c r="G30" s="139"/>
      <c r="H30" s="137"/>
      <c r="I30" s="140"/>
      <c r="J30" s="140"/>
      <c r="K30" s="140"/>
      <c r="L30" s="138"/>
    </row>
    <row r="31" spans="2:12" ht="16.5" customHeight="1">
      <c r="B31" s="136" t="s">
        <v>113</v>
      </c>
      <c r="C31" s="781" t="s">
        <v>381</v>
      </c>
      <c r="D31" s="136" t="s">
        <v>93</v>
      </c>
      <c r="E31" s="137"/>
      <c r="F31" s="138"/>
      <c r="G31" s="139"/>
      <c r="H31" s="137"/>
      <c r="I31" s="140"/>
      <c r="J31" s="140"/>
      <c r="K31" s="140"/>
      <c r="L31" s="138"/>
    </row>
    <row r="32" spans="2:12" ht="14.25">
      <c r="B32" s="136"/>
      <c r="C32" s="781"/>
      <c r="D32" s="136" t="s">
        <v>45</v>
      </c>
      <c r="E32" s="141"/>
      <c r="F32" s="142"/>
      <c r="G32" s="143"/>
      <c r="H32" s="141"/>
      <c r="I32" s="144"/>
      <c r="J32" s="144"/>
      <c r="K32" s="144"/>
      <c r="L32" s="142"/>
    </row>
    <row r="33" spans="2:12" ht="14.25">
      <c r="B33" s="136"/>
      <c r="C33" s="781"/>
      <c r="D33" s="136" t="s">
        <v>16</v>
      </c>
      <c r="E33" s="137"/>
      <c r="F33" s="138"/>
      <c r="G33" s="139"/>
      <c r="H33" s="137"/>
      <c r="I33" s="140"/>
      <c r="J33" s="140"/>
      <c r="K33" s="140"/>
      <c r="L33" s="138"/>
    </row>
    <row r="34" spans="2:12" ht="14.25">
      <c r="B34" s="136"/>
      <c r="C34" s="145" t="s">
        <v>92</v>
      </c>
      <c r="D34" s="146" t="s">
        <v>93</v>
      </c>
      <c r="E34" s="137"/>
      <c r="F34" s="138"/>
      <c r="G34" s="139"/>
      <c r="H34" s="137"/>
      <c r="I34" s="140"/>
      <c r="J34" s="140"/>
      <c r="K34" s="140"/>
      <c r="L34" s="138"/>
    </row>
    <row r="35" spans="2:12" ht="14.25">
      <c r="B35" s="136"/>
      <c r="C35" s="112" t="s">
        <v>94</v>
      </c>
      <c r="D35" s="136" t="s">
        <v>45</v>
      </c>
      <c r="E35" s="141"/>
      <c r="F35" s="142"/>
      <c r="G35" s="143"/>
      <c r="H35" s="141"/>
      <c r="I35" s="144"/>
      <c r="J35" s="144"/>
      <c r="K35" s="144"/>
      <c r="L35" s="142"/>
    </row>
    <row r="36" spans="2:12" ht="14.25">
      <c r="B36" s="136"/>
      <c r="C36" s="112" t="s">
        <v>51</v>
      </c>
      <c r="D36" s="136" t="s">
        <v>16</v>
      </c>
      <c r="E36" s="137"/>
      <c r="F36" s="138"/>
      <c r="G36" s="139"/>
      <c r="H36" s="137"/>
      <c r="I36" s="140"/>
      <c r="J36" s="140"/>
      <c r="K36" s="140"/>
      <c r="L36" s="138"/>
    </row>
    <row r="37" spans="2:12" ht="14.25">
      <c r="B37" s="136"/>
      <c r="C37" s="145" t="s">
        <v>95</v>
      </c>
      <c r="D37" s="146" t="s">
        <v>93</v>
      </c>
      <c r="E37" s="137"/>
      <c r="F37" s="138"/>
      <c r="G37" s="139"/>
      <c r="H37" s="137"/>
      <c r="I37" s="140"/>
      <c r="J37" s="140"/>
      <c r="K37" s="140"/>
      <c r="L37" s="138"/>
    </row>
    <row r="38" spans="2:12" ht="14.25">
      <c r="B38" s="136"/>
      <c r="C38" s="112" t="s">
        <v>94</v>
      </c>
      <c r="D38" s="136" t="s">
        <v>45</v>
      </c>
      <c r="E38" s="141"/>
      <c r="F38" s="142"/>
      <c r="G38" s="143"/>
      <c r="H38" s="141"/>
      <c r="I38" s="144"/>
      <c r="J38" s="144"/>
      <c r="K38" s="144"/>
      <c r="L38" s="142"/>
    </row>
    <row r="39" spans="2:12" ht="14.25">
      <c r="B39" s="136"/>
      <c r="C39" s="112" t="s">
        <v>51</v>
      </c>
      <c r="D39" s="136" t="s">
        <v>16</v>
      </c>
      <c r="E39" s="137"/>
      <c r="F39" s="138"/>
      <c r="G39" s="139"/>
      <c r="H39" s="137"/>
      <c r="I39" s="140"/>
      <c r="J39" s="140"/>
      <c r="K39" s="140"/>
      <c r="L39" s="138"/>
    </row>
    <row r="40" spans="2:12" ht="14.25">
      <c r="B40" s="136"/>
      <c r="C40" s="145" t="s">
        <v>96</v>
      </c>
      <c r="D40" s="146" t="s">
        <v>93</v>
      </c>
      <c r="E40" s="137"/>
      <c r="F40" s="138"/>
      <c r="G40" s="139"/>
      <c r="H40" s="137"/>
      <c r="I40" s="140"/>
      <c r="J40" s="140"/>
      <c r="K40" s="140"/>
      <c r="L40" s="138"/>
    </row>
    <row r="41" spans="2:12" ht="14.25">
      <c r="B41" s="136"/>
      <c r="C41" s="112" t="s">
        <v>94</v>
      </c>
      <c r="D41" s="136" t="s">
        <v>45</v>
      </c>
      <c r="E41" s="141"/>
      <c r="F41" s="142"/>
      <c r="G41" s="143"/>
      <c r="H41" s="141"/>
      <c r="I41" s="144"/>
      <c r="J41" s="144"/>
      <c r="K41" s="144"/>
      <c r="L41" s="142"/>
    </row>
    <row r="42" spans="2:12" ht="14.25">
      <c r="B42" s="136"/>
      <c r="C42" s="112" t="s">
        <v>51</v>
      </c>
      <c r="D42" s="136" t="s">
        <v>16</v>
      </c>
      <c r="E42" s="137"/>
      <c r="F42" s="138"/>
      <c r="G42" s="139"/>
      <c r="H42" s="137"/>
      <c r="I42" s="140"/>
      <c r="J42" s="140"/>
      <c r="K42" s="140"/>
      <c r="L42" s="138"/>
    </row>
    <row r="43" spans="2:12" ht="14.25">
      <c r="B43" s="136"/>
      <c r="C43" s="145" t="s">
        <v>97</v>
      </c>
      <c r="D43" s="146" t="s">
        <v>93</v>
      </c>
      <c r="E43" s="137"/>
      <c r="F43" s="138"/>
      <c r="G43" s="139"/>
      <c r="H43" s="137"/>
      <c r="I43" s="140"/>
      <c r="J43" s="140"/>
      <c r="K43" s="140"/>
      <c r="L43" s="138"/>
    </row>
    <row r="44" spans="2:12" ht="14.25">
      <c r="B44" s="136"/>
      <c r="C44" s="112" t="s">
        <v>94</v>
      </c>
      <c r="D44" s="136" t="s">
        <v>45</v>
      </c>
      <c r="E44" s="141"/>
      <c r="F44" s="142"/>
      <c r="G44" s="143"/>
      <c r="H44" s="141"/>
      <c r="I44" s="144"/>
      <c r="J44" s="144"/>
      <c r="K44" s="144"/>
      <c r="L44" s="142"/>
    </row>
    <row r="45" spans="2:12" ht="14.25">
      <c r="B45" s="136"/>
      <c r="C45" s="112" t="s">
        <v>51</v>
      </c>
      <c r="D45" s="136" t="s">
        <v>16</v>
      </c>
      <c r="E45" s="137"/>
      <c r="F45" s="138"/>
      <c r="G45" s="139"/>
      <c r="H45" s="137"/>
      <c r="I45" s="140"/>
      <c r="J45" s="140"/>
      <c r="K45" s="140"/>
      <c r="L45" s="138"/>
    </row>
    <row r="46" spans="2:12" ht="14.25">
      <c r="B46" s="136"/>
      <c r="C46" s="145" t="s">
        <v>98</v>
      </c>
      <c r="D46" s="146" t="s">
        <v>93</v>
      </c>
      <c r="E46" s="137"/>
      <c r="F46" s="138"/>
      <c r="G46" s="139"/>
      <c r="H46" s="137"/>
      <c r="I46" s="140"/>
      <c r="J46" s="140"/>
      <c r="K46" s="140"/>
      <c r="L46" s="138"/>
    </row>
    <row r="47" spans="2:12" ht="14.25">
      <c r="B47" s="136"/>
      <c r="C47" s="112" t="s">
        <v>94</v>
      </c>
      <c r="D47" s="136" t="s">
        <v>45</v>
      </c>
      <c r="E47" s="141"/>
      <c r="F47" s="142"/>
      <c r="G47" s="143"/>
      <c r="H47" s="141"/>
      <c r="I47" s="144"/>
      <c r="J47" s="144"/>
      <c r="K47" s="144"/>
      <c r="L47" s="142"/>
    </row>
    <row r="48" spans="2:12" ht="14.25">
      <c r="B48" s="136"/>
      <c r="C48" s="112" t="s">
        <v>51</v>
      </c>
      <c r="D48" s="136" t="s">
        <v>16</v>
      </c>
      <c r="E48" s="137"/>
      <c r="F48" s="138"/>
      <c r="G48" s="139"/>
      <c r="H48" s="137"/>
      <c r="I48" s="140"/>
      <c r="J48" s="140"/>
      <c r="K48" s="140"/>
      <c r="L48" s="138"/>
    </row>
    <row r="49" spans="2:12" ht="14.25">
      <c r="B49" s="136" t="s">
        <v>99</v>
      </c>
      <c r="C49" s="781" t="s">
        <v>135</v>
      </c>
      <c r="D49" s="136" t="s">
        <v>46</v>
      </c>
      <c r="E49" s="137"/>
      <c r="F49" s="138"/>
      <c r="G49" s="139"/>
      <c r="H49" s="137"/>
      <c r="I49" s="140"/>
      <c r="J49" s="140"/>
      <c r="K49" s="140"/>
      <c r="L49" s="138"/>
    </row>
    <row r="50" spans="2:12" ht="14.25">
      <c r="B50" s="136"/>
      <c r="C50" s="781"/>
      <c r="D50" s="146" t="s">
        <v>101</v>
      </c>
      <c r="E50" s="141"/>
      <c r="F50" s="142"/>
      <c r="G50" s="143"/>
      <c r="H50" s="141"/>
      <c r="I50" s="144"/>
      <c r="J50" s="144"/>
      <c r="K50" s="144"/>
      <c r="L50" s="142"/>
    </row>
    <row r="51" spans="2:12" ht="14.25">
      <c r="B51" s="136"/>
      <c r="C51" s="781"/>
      <c r="D51" s="136" t="s">
        <v>16</v>
      </c>
      <c r="E51" s="137"/>
      <c r="F51" s="138"/>
      <c r="G51" s="139"/>
      <c r="H51" s="137"/>
      <c r="I51" s="140"/>
      <c r="J51" s="140"/>
      <c r="K51" s="140"/>
      <c r="L51" s="138"/>
    </row>
    <row r="52" spans="2:12" ht="14.25">
      <c r="B52" s="136" t="s">
        <v>102</v>
      </c>
      <c r="C52" s="781" t="s">
        <v>136</v>
      </c>
      <c r="D52" s="136" t="s">
        <v>46</v>
      </c>
      <c r="E52" s="137"/>
      <c r="F52" s="138"/>
      <c r="G52" s="139"/>
      <c r="H52" s="137"/>
      <c r="I52" s="140"/>
      <c r="J52" s="140"/>
      <c r="K52" s="140"/>
      <c r="L52" s="138"/>
    </row>
    <row r="53" spans="2:12" ht="14.25">
      <c r="B53" s="136"/>
      <c r="C53" s="781"/>
      <c r="D53" s="146" t="s">
        <v>101</v>
      </c>
      <c r="E53" s="141"/>
      <c r="F53" s="142"/>
      <c r="G53" s="143"/>
      <c r="H53" s="141"/>
      <c r="I53" s="144"/>
      <c r="J53" s="144"/>
      <c r="K53" s="144"/>
      <c r="L53" s="142"/>
    </row>
    <row r="54" spans="2:12" ht="14.25">
      <c r="B54" s="136"/>
      <c r="C54" s="781"/>
      <c r="D54" s="136" t="s">
        <v>16</v>
      </c>
      <c r="E54" s="137"/>
      <c r="F54" s="138"/>
      <c r="G54" s="139"/>
      <c r="H54" s="137"/>
      <c r="I54" s="140"/>
      <c r="J54" s="140"/>
      <c r="K54" s="140"/>
      <c r="L54" s="138"/>
    </row>
    <row r="55" spans="2:12" ht="14.25">
      <c r="B55" s="136" t="s">
        <v>104</v>
      </c>
      <c r="C55" s="781" t="s">
        <v>105</v>
      </c>
      <c r="D55" s="136" t="s">
        <v>46</v>
      </c>
      <c r="E55" s="137"/>
      <c r="F55" s="138"/>
      <c r="G55" s="139"/>
      <c r="H55" s="137"/>
      <c r="I55" s="140"/>
      <c r="J55" s="140"/>
      <c r="K55" s="140"/>
      <c r="L55" s="138"/>
    </row>
    <row r="56" spans="2:12" ht="14.25">
      <c r="B56" s="136"/>
      <c r="C56" s="781"/>
      <c r="D56" s="146" t="s">
        <v>101</v>
      </c>
      <c r="E56" s="141"/>
      <c r="F56" s="142"/>
      <c r="G56" s="143"/>
      <c r="H56" s="141"/>
      <c r="I56" s="144"/>
      <c r="J56" s="144"/>
      <c r="K56" s="144"/>
      <c r="L56" s="142"/>
    </row>
    <row r="57" spans="2:12" ht="14.25">
      <c r="B57" s="136"/>
      <c r="C57" s="781"/>
      <c r="D57" s="136" t="s">
        <v>16</v>
      </c>
      <c r="E57" s="137"/>
      <c r="F57" s="138"/>
      <c r="G57" s="139"/>
      <c r="H57" s="137"/>
      <c r="I57" s="140"/>
      <c r="J57" s="140"/>
      <c r="K57" s="140"/>
      <c r="L57" s="138"/>
    </row>
    <row r="58" spans="2:12" ht="14.25">
      <c r="B58" s="136" t="s">
        <v>106</v>
      </c>
      <c r="C58" s="781" t="s">
        <v>107</v>
      </c>
      <c r="D58" s="136" t="s">
        <v>46</v>
      </c>
      <c r="E58" s="137"/>
      <c r="F58" s="138"/>
      <c r="G58" s="139"/>
      <c r="H58" s="137"/>
      <c r="I58" s="140"/>
      <c r="J58" s="140"/>
      <c r="K58" s="140"/>
      <c r="L58" s="138"/>
    </row>
    <row r="59" spans="2:12" ht="14.25">
      <c r="B59" s="136"/>
      <c r="C59" s="781"/>
      <c r="D59" s="146" t="s">
        <v>101</v>
      </c>
      <c r="E59" s="141"/>
      <c r="F59" s="142"/>
      <c r="G59" s="143"/>
      <c r="H59" s="141"/>
      <c r="I59" s="144"/>
      <c r="J59" s="144"/>
      <c r="K59" s="144"/>
      <c r="L59" s="142"/>
    </row>
    <row r="60" spans="2:12" ht="14.25">
      <c r="B60" s="136"/>
      <c r="C60" s="781"/>
      <c r="D60" s="136" t="s">
        <v>16</v>
      </c>
      <c r="E60" s="137"/>
      <c r="F60" s="138"/>
      <c r="G60" s="139"/>
      <c r="H60" s="137"/>
      <c r="I60" s="140"/>
      <c r="J60" s="140"/>
      <c r="K60" s="140"/>
      <c r="L60" s="138"/>
    </row>
    <row r="61" spans="2:12" ht="14.25">
      <c r="B61" s="136" t="s">
        <v>108</v>
      </c>
      <c r="C61" s="781" t="s">
        <v>109</v>
      </c>
      <c r="D61" s="136" t="s">
        <v>46</v>
      </c>
      <c r="E61" s="137"/>
      <c r="F61" s="138"/>
      <c r="G61" s="139"/>
      <c r="H61" s="137"/>
      <c r="I61" s="140"/>
      <c r="J61" s="140"/>
      <c r="K61" s="140"/>
      <c r="L61" s="138"/>
    </row>
    <row r="62" spans="2:12" ht="14.25">
      <c r="B62" s="136"/>
      <c r="C62" s="781"/>
      <c r="D62" s="146" t="s">
        <v>101</v>
      </c>
      <c r="E62" s="141"/>
      <c r="F62" s="142"/>
      <c r="G62" s="143"/>
      <c r="H62" s="141"/>
      <c r="I62" s="144"/>
      <c r="J62" s="144"/>
      <c r="K62" s="144"/>
      <c r="L62" s="142"/>
    </row>
    <row r="63" spans="2:12" ht="14.25">
      <c r="B63" s="136"/>
      <c r="C63" s="781"/>
      <c r="D63" s="136" t="s">
        <v>16</v>
      </c>
      <c r="E63" s="137"/>
      <c r="F63" s="138"/>
      <c r="G63" s="139"/>
      <c r="H63" s="137"/>
      <c r="I63" s="140"/>
      <c r="J63" s="140"/>
      <c r="K63" s="140"/>
      <c r="L63" s="138"/>
    </row>
    <row r="64" spans="2:12" ht="14.25">
      <c r="B64" s="136" t="s">
        <v>114</v>
      </c>
      <c r="C64" s="782" t="s">
        <v>115</v>
      </c>
      <c r="D64" s="136" t="s">
        <v>4</v>
      </c>
      <c r="E64" s="137">
        <v>3531.8</v>
      </c>
      <c r="F64" s="138">
        <v>2615.4</v>
      </c>
      <c r="G64" s="139">
        <v>3513.8</v>
      </c>
      <c r="H64" s="139">
        <v>3513.8</v>
      </c>
      <c r="I64" s="140"/>
      <c r="J64" s="140"/>
      <c r="K64" s="140"/>
      <c r="L64" s="138"/>
    </row>
    <row r="65" spans="2:12" ht="14.25">
      <c r="B65" s="136"/>
      <c r="C65" s="782"/>
      <c r="D65" s="136" t="s">
        <v>8</v>
      </c>
      <c r="E65" s="137">
        <v>4845.5</v>
      </c>
      <c r="F65" s="138">
        <v>3604.1</v>
      </c>
      <c r="G65" s="139">
        <v>5129.1</v>
      </c>
      <c r="H65" s="137">
        <v>5590.7</v>
      </c>
      <c r="I65" s="140"/>
      <c r="J65" s="140"/>
      <c r="K65" s="140"/>
      <c r="L65" s="138"/>
    </row>
    <row r="66" spans="2:12" ht="14.25">
      <c r="B66" s="779" t="s">
        <v>116</v>
      </c>
      <c r="C66" s="782" t="s">
        <v>117</v>
      </c>
      <c r="D66" s="136" t="s">
        <v>9</v>
      </c>
      <c r="E66" s="137"/>
      <c r="F66" s="138"/>
      <c r="G66" s="139"/>
      <c r="H66" s="137"/>
      <c r="I66" s="140"/>
      <c r="J66" s="140"/>
      <c r="K66" s="140"/>
      <c r="L66" s="138"/>
    </row>
    <row r="67" spans="2:12" ht="14.25">
      <c r="B67" s="779"/>
      <c r="C67" s="782"/>
      <c r="D67" s="146" t="s">
        <v>50</v>
      </c>
      <c r="E67" s="141"/>
      <c r="F67" s="142"/>
      <c r="G67" s="143"/>
      <c r="H67" s="141"/>
      <c r="I67" s="144"/>
      <c r="J67" s="144"/>
      <c r="K67" s="144"/>
      <c r="L67" s="142"/>
    </row>
    <row r="68" spans="2:12" ht="14.25">
      <c r="B68" s="779"/>
      <c r="C68" s="782"/>
      <c r="D68" s="136" t="s">
        <v>8</v>
      </c>
      <c r="E68" s="137"/>
      <c r="F68" s="138"/>
      <c r="G68" s="139"/>
      <c r="H68" s="137"/>
      <c r="I68" s="140"/>
      <c r="J68" s="140"/>
      <c r="K68" s="140"/>
      <c r="L68" s="138"/>
    </row>
    <row r="69" spans="2:12" ht="14.25">
      <c r="B69" s="779"/>
      <c r="C69" s="147" t="s">
        <v>48</v>
      </c>
      <c r="D69" s="146" t="s">
        <v>9</v>
      </c>
      <c r="E69" s="137"/>
      <c r="F69" s="138"/>
      <c r="G69" s="139"/>
      <c r="H69" s="137"/>
      <c r="I69" s="140"/>
      <c r="J69" s="140"/>
      <c r="K69" s="140"/>
      <c r="L69" s="138"/>
    </row>
    <row r="70" spans="2:12" ht="14.25">
      <c r="B70" s="779"/>
      <c r="C70" s="148" t="s">
        <v>49</v>
      </c>
      <c r="D70" s="136" t="s">
        <v>50</v>
      </c>
      <c r="E70" s="141"/>
      <c r="F70" s="142"/>
      <c r="G70" s="143"/>
      <c r="H70" s="141"/>
      <c r="I70" s="144"/>
      <c r="J70" s="144"/>
      <c r="K70" s="144"/>
      <c r="L70" s="142"/>
    </row>
    <row r="71" spans="2:12" ht="14.25">
      <c r="B71" s="779"/>
      <c r="C71" s="148" t="s">
        <v>51</v>
      </c>
      <c r="D71" s="136" t="s">
        <v>8</v>
      </c>
      <c r="E71" s="137"/>
      <c r="F71" s="138"/>
      <c r="G71" s="139"/>
      <c r="H71" s="137"/>
      <c r="I71" s="140"/>
      <c r="J71" s="140"/>
      <c r="K71" s="140"/>
      <c r="L71" s="138"/>
    </row>
    <row r="72" spans="2:12" ht="14.25">
      <c r="B72" s="779"/>
      <c r="C72" s="147" t="s">
        <v>54</v>
      </c>
      <c r="D72" s="146" t="s">
        <v>9</v>
      </c>
      <c r="E72" s="137"/>
      <c r="F72" s="138"/>
      <c r="G72" s="139"/>
      <c r="H72" s="137"/>
      <c r="I72" s="140"/>
      <c r="J72" s="140"/>
      <c r="K72" s="140"/>
      <c r="L72" s="138"/>
    </row>
    <row r="73" spans="2:12" ht="14.25">
      <c r="B73" s="779"/>
      <c r="C73" s="148" t="s">
        <v>55</v>
      </c>
      <c r="D73" s="136" t="s">
        <v>50</v>
      </c>
      <c r="E73" s="141"/>
      <c r="F73" s="142"/>
      <c r="G73" s="143"/>
      <c r="H73" s="141"/>
      <c r="I73" s="144"/>
      <c r="J73" s="144"/>
      <c r="K73" s="144"/>
      <c r="L73" s="142"/>
    </row>
    <row r="74" spans="2:12" ht="14.25">
      <c r="B74" s="779"/>
      <c r="C74" s="148" t="s">
        <v>51</v>
      </c>
      <c r="D74" s="136" t="s">
        <v>8</v>
      </c>
      <c r="E74" s="137"/>
      <c r="F74" s="138"/>
      <c r="G74" s="139"/>
      <c r="H74" s="137"/>
      <c r="I74" s="140"/>
      <c r="J74" s="140"/>
      <c r="K74" s="140"/>
      <c r="L74" s="138"/>
    </row>
    <row r="75" spans="2:12" ht="14.25">
      <c r="B75" s="779"/>
      <c r="C75" s="147" t="s">
        <v>52</v>
      </c>
      <c r="D75" s="146" t="s">
        <v>9</v>
      </c>
      <c r="E75" s="137"/>
      <c r="F75" s="138"/>
      <c r="G75" s="139"/>
      <c r="H75" s="137"/>
      <c r="I75" s="140"/>
      <c r="J75" s="140"/>
      <c r="K75" s="140"/>
      <c r="L75" s="138"/>
    </row>
    <row r="76" spans="2:12" ht="14.25">
      <c r="B76" s="779"/>
      <c r="C76" s="148" t="s">
        <v>53</v>
      </c>
      <c r="D76" s="136" t="s">
        <v>50</v>
      </c>
      <c r="E76" s="141"/>
      <c r="F76" s="142"/>
      <c r="G76" s="143"/>
      <c r="H76" s="141"/>
      <c r="I76" s="144"/>
      <c r="J76" s="144"/>
      <c r="K76" s="144"/>
      <c r="L76" s="142"/>
    </row>
    <row r="77" spans="2:12" ht="14.25">
      <c r="B77" s="779"/>
      <c r="C77" s="148" t="s">
        <v>51</v>
      </c>
      <c r="D77" s="136" t="s">
        <v>8</v>
      </c>
      <c r="E77" s="137"/>
      <c r="F77" s="138"/>
      <c r="G77" s="139"/>
      <c r="H77" s="137"/>
      <c r="I77" s="140"/>
      <c r="J77" s="140"/>
      <c r="K77" s="140"/>
      <c r="L77" s="138"/>
    </row>
    <row r="78" spans="2:12" ht="14.25">
      <c r="B78" s="779"/>
      <c r="C78" s="147" t="s">
        <v>56</v>
      </c>
      <c r="D78" s="146" t="s">
        <v>9</v>
      </c>
      <c r="E78" s="137"/>
      <c r="F78" s="138"/>
      <c r="G78" s="139"/>
      <c r="H78" s="137"/>
      <c r="I78" s="140"/>
      <c r="J78" s="140"/>
      <c r="K78" s="140"/>
      <c r="L78" s="138"/>
    </row>
    <row r="79" spans="2:12" ht="14.25">
      <c r="B79" s="779"/>
      <c r="C79" s="148" t="s">
        <v>57</v>
      </c>
      <c r="D79" s="136" t="s">
        <v>50</v>
      </c>
      <c r="E79" s="141"/>
      <c r="F79" s="142"/>
      <c r="G79" s="143"/>
      <c r="H79" s="141"/>
      <c r="I79" s="144"/>
      <c r="J79" s="144"/>
      <c r="K79" s="144"/>
      <c r="L79" s="142"/>
    </row>
    <row r="80" spans="2:12" ht="14.25">
      <c r="B80" s="779"/>
      <c r="C80" s="148" t="s">
        <v>51</v>
      </c>
      <c r="D80" s="136" t="s">
        <v>8</v>
      </c>
      <c r="E80" s="137"/>
      <c r="F80" s="138"/>
      <c r="G80" s="139"/>
      <c r="H80" s="137"/>
      <c r="I80" s="140"/>
      <c r="J80" s="140"/>
      <c r="K80" s="140"/>
      <c r="L80" s="138"/>
    </row>
    <row r="81" spans="2:12" ht="14.25">
      <c r="B81" s="779" t="s">
        <v>382</v>
      </c>
      <c r="C81" s="782" t="s">
        <v>127</v>
      </c>
      <c r="D81" s="136" t="s">
        <v>93</v>
      </c>
      <c r="E81" s="137"/>
      <c r="F81" s="138"/>
      <c r="G81" s="139"/>
      <c r="H81" s="137"/>
      <c r="I81" s="140"/>
      <c r="J81" s="140"/>
      <c r="K81" s="140"/>
      <c r="L81" s="138"/>
    </row>
    <row r="82" spans="2:12" ht="14.25">
      <c r="B82" s="779"/>
      <c r="C82" s="782"/>
      <c r="D82" s="146" t="s">
        <v>60</v>
      </c>
      <c r="E82" s="141"/>
      <c r="F82" s="142"/>
      <c r="G82" s="143"/>
      <c r="H82" s="141"/>
      <c r="I82" s="144"/>
      <c r="J82" s="144"/>
      <c r="K82" s="144"/>
      <c r="L82" s="142"/>
    </row>
    <row r="83" spans="2:12" ht="14.25">
      <c r="B83" s="779"/>
      <c r="C83" s="782"/>
      <c r="D83" s="136" t="s">
        <v>8</v>
      </c>
      <c r="E83" s="137"/>
      <c r="F83" s="138"/>
      <c r="G83" s="139"/>
      <c r="H83" s="137"/>
      <c r="I83" s="140"/>
      <c r="J83" s="140"/>
      <c r="K83" s="140"/>
      <c r="L83" s="138"/>
    </row>
    <row r="84" spans="2:12" ht="27">
      <c r="B84" s="779"/>
      <c r="C84" s="149" t="s">
        <v>383</v>
      </c>
      <c r="D84" s="136" t="s">
        <v>33</v>
      </c>
      <c r="E84" s="137"/>
      <c r="F84" s="138"/>
      <c r="G84" s="139"/>
      <c r="H84" s="137"/>
      <c r="I84" s="140"/>
      <c r="J84" s="140"/>
      <c r="K84" s="140"/>
      <c r="L84" s="138"/>
    </row>
    <row r="85" spans="2:12" ht="14.25">
      <c r="B85" s="779" t="s">
        <v>118</v>
      </c>
      <c r="C85" s="782" t="s">
        <v>10</v>
      </c>
      <c r="D85" s="136" t="s">
        <v>93</v>
      </c>
      <c r="E85" s="137"/>
      <c r="F85" s="138"/>
      <c r="G85" s="139"/>
      <c r="H85" s="137"/>
      <c r="I85" s="140"/>
      <c r="J85" s="140"/>
      <c r="K85" s="140"/>
      <c r="L85" s="138"/>
    </row>
    <row r="86" spans="2:12" ht="14.25">
      <c r="B86" s="779"/>
      <c r="C86" s="782"/>
      <c r="D86" s="146" t="s">
        <v>60</v>
      </c>
      <c r="E86" s="141"/>
      <c r="F86" s="142"/>
      <c r="G86" s="143"/>
      <c r="H86" s="141"/>
      <c r="I86" s="144"/>
      <c r="J86" s="144"/>
      <c r="K86" s="144"/>
      <c r="L86" s="142"/>
    </row>
    <row r="87" spans="2:12" ht="15" thickBot="1">
      <c r="B87" s="780"/>
      <c r="C87" s="783"/>
      <c r="D87" s="150" t="s">
        <v>8</v>
      </c>
      <c r="E87" s="151"/>
      <c r="F87" s="152"/>
      <c r="G87" s="153"/>
      <c r="H87" s="151"/>
      <c r="I87" s="154"/>
      <c r="J87" s="154"/>
      <c r="K87" s="154"/>
      <c r="L87" s="152"/>
    </row>
    <row r="88" spans="2:12" ht="15" thickBot="1">
      <c r="B88" s="96" t="s">
        <v>119</v>
      </c>
      <c r="C88" s="155" t="s">
        <v>120</v>
      </c>
      <c r="D88" s="96" t="s">
        <v>8</v>
      </c>
      <c r="E88" s="156"/>
      <c r="F88" s="157">
        <v>652</v>
      </c>
      <c r="G88" s="158">
        <v>1179</v>
      </c>
      <c r="H88" s="156">
        <v>1547.6</v>
      </c>
      <c r="I88" s="159"/>
      <c r="J88" s="159"/>
      <c r="K88" s="159"/>
      <c r="L88" s="157"/>
    </row>
    <row r="89" spans="2:12" ht="15" thickBot="1">
      <c r="B89" s="96" t="s">
        <v>384</v>
      </c>
      <c r="C89" s="160" t="s">
        <v>11</v>
      </c>
      <c r="D89" s="161" t="s">
        <v>8</v>
      </c>
      <c r="E89" s="162"/>
      <c r="F89" s="163">
        <v>197</v>
      </c>
      <c r="G89" s="164">
        <v>356.1</v>
      </c>
      <c r="H89" s="162">
        <v>467.4</v>
      </c>
      <c r="I89" s="165"/>
      <c r="J89" s="165"/>
      <c r="K89" s="165"/>
      <c r="L89" s="163"/>
    </row>
    <row r="90" spans="2:12" ht="27.75" thickBot="1">
      <c r="B90" s="778" t="s">
        <v>385</v>
      </c>
      <c r="C90" s="155" t="s">
        <v>386</v>
      </c>
      <c r="D90" s="96" t="s">
        <v>8</v>
      </c>
      <c r="E90" s="156">
        <v>15436.9</v>
      </c>
      <c r="F90" s="157">
        <v>15494.5</v>
      </c>
      <c r="G90" s="158">
        <v>15115.6</v>
      </c>
      <c r="H90" s="156">
        <v>15439.1</v>
      </c>
      <c r="I90" s="159"/>
      <c r="J90" s="159"/>
      <c r="K90" s="159"/>
      <c r="L90" s="157"/>
    </row>
    <row r="91" spans="2:12" ht="27">
      <c r="B91" s="779"/>
      <c r="C91" s="166" t="s">
        <v>387</v>
      </c>
      <c r="D91" s="167" t="s">
        <v>8</v>
      </c>
      <c r="E91" s="168"/>
      <c r="F91" s="169">
        <v>5.9</v>
      </c>
      <c r="G91" s="170"/>
      <c r="H91" s="168"/>
      <c r="I91" s="171"/>
      <c r="J91" s="171"/>
      <c r="K91" s="171"/>
      <c r="L91" s="169"/>
    </row>
    <row r="92" spans="2:12" ht="14.25">
      <c r="B92" s="779"/>
      <c r="C92" s="148" t="s">
        <v>71</v>
      </c>
      <c r="D92" s="136" t="s">
        <v>8</v>
      </c>
      <c r="E92" s="137">
        <v>15041.6</v>
      </c>
      <c r="F92" s="138">
        <v>15060.8</v>
      </c>
      <c r="G92" s="139">
        <v>14762.1</v>
      </c>
      <c r="H92" s="137">
        <v>15060.8</v>
      </c>
      <c r="I92" s="140"/>
      <c r="J92" s="140"/>
      <c r="K92" s="140"/>
      <c r="L92" s="138"/>
    </row>
    <row r="93" spans="2:12" ht="15" thickBot="1">
      <c r="B93" s="780"/>
      <c r="C93" s="172" t="s">
        <v>72</v>
      </c>
      <c r="D93" s="150" t="s">
        <v>16</v>
      </c>
      <c r="E93" s="151">
        <v>395.3</v>
      </c>
      <c r="F93" s="152">
        <v>427.8</v>
      </c>
      <c r="G93" s="153">
        <v>353.5</v>
      </c>
      <c r="H93" s="151">
        <v>378.3</v>
      </c>
      <c r="I93" s="154"/>
      <c r="J93" s="154"/>
      <c r="K93" s="154"/>
      <c r="L93" s="152"/>
    </row>
    <row r="94" spans="2:12" ht="15" thickBot="1">
      <c r="B94" s="173" t="s">
        <v>388</v>
      </c>
      <c r="C94" s="155" t="s">
        <v>13</v>
      </c>
      <c r="D94" s="96" t="s">
        <v>8</v>
      </c>
      <c r="E94" s="156">
        <v>22</v>
      </c>
      <c r="F94" s="157">
        <v>202</v>
      </c>
      <c r="G94" s="158">
        <v>30</v>
      </c>
      <c r="H94" s="156">
        <v>32</v>
      </c>
      <c r="I94" s="159"/>
      <c r="J94" s="159"/>
      <c r="K94" s="159"/>
      <c r="L94" s="157"/>
    </row>
    <row r="95" spans="2:12" ht="15" thickBot="1">
      <c r="B95" s="174" t="s">
        <v>20</v>
      </c>
      <c r="C95" s="175" t="s">
        <v>389</v>
      </c>
      <c r="D95" s="161" t="s">
        <v>8</v>
      </c>
      <c r="E95" s="162">
        <v>20304.5</v>
      </c>
      <c r="F95" s="163">
        <v>20149.6</v>
      </c>
      <c r="G95" s="164">
        <v>21809.8</v>
      </c>
      <c r="H95" s="162">
        <v>23076.8</v>
      </c>
      <c r="I95" s="165"/>
      <c r="J95" s="165"/>
      <c r="K95" s="165"/>
      <c r="L95" s="163"/>
    </row>
    <row r="96" spans="2:12" ht="15" thickBot="1">
      <c r="B96" s="173" t="s">
        <v>76</v>
      </c>
      <c r="C96" s="155" t="s">
        <v>121</v>
      </c>
      <c r="D96" s="96" t="s">
        <v>122</v>
      </c>
      <c r="E96" s="176">
        <v>1593.4</v>
      </c>
      <c r="F96" s="177">
        <v>1431.11</v>
      </c>
      <c r="G96" s="178">
        <v>1709.15</v>
      </c>
      <c r="H96" s="176">
        <v>1808.44</v>
      </c>
      <c r="I96" s="179"/>
      <c r="J96" s="179"/>
      <c r="K96" s="179"/>
      <c r="L96" s="177"/>
    </row>
    <row r="97" spans="2:12" ht="15" thickBot="1">
      <c r="B97" s="180" t="s">
        <v>21</v>
      </c>
      <c r="C97" s="160" t="s">
        <v>358</v>
      </c>
      <c r="D97" s="161" t="s">
        <v>8</v>
      </c>
      <c r="E97" s="162">
        <v>1652</v>
      </c>
      <c r="F97" s="163">
        <v>3144.6</v>
      </c>
      <c r="G97" s="164">
        <v>4375.7</v>
      </c>
      <c r="H97" s="162">
        <v>4682.1</v>
      </c>
      <c r="I97" s="165"/>
      <c r="J97" s="165"/>
      <c r="K97" s="165"/>
      <c r="L97" s="163"/>
    </row>
    <row r="98" spans="2:12" ht="15" thickBot="1">
      <c r="B98" s="173" t="s">
        <v>22</v>
      </c>
      <c r="C98" s="155" t="s">
        <v>61</v>
      </c>
      <c r="D98" s="96" t="s">
        <v>16</v>
      </c>
      <c r="E98" s="156"/>
      <c r="F98" s="157"/>
      <c r="G98" s="158">
        <v>2938.2</v>
      </c>
      <c r="H98" s="156">
        <v>4028.18</v>
      </c>
      <c r="I98" s="159"/>
      <c r="J98" s="159"/>
      <c r="K98" s="159"/>
      <c r="L98" s="157"/>
    </row>
    <row r="99" spans="2:12" ht="15" thickBot="1">
      <c r="B99" s="181" t="s">
        <v>78</v>
      </c>
      <c r="C99" s="175" t="s">
        <v>15</v>
      </c>
      <c r="D99" s="181" t="s">
        <v>16</v>
      </c>
      <c r="E99" s="182">
        <v>21956.5</v>
      </c>
      <c r="F99" s="183">
        <v>23294.2</v>
      </c>
      <c r="G99" s="184">
        <v>29123.8</v>
      </c>
      <c r="H99" s="182">
        <v>31787.1</v>
      </c>
      <c r="I99" s="185"/>
      <c r="J99" s="185"/>
      <c r="K99" s="185"/>
      <c r="L99" s="183"/>
    </row>
    <row r="100" spans="2:12" ht="27.75" thickBot="1">
      <c r="B100" s="96" t="s">
        <v>390</v>
      </c>
      <c r="C100" s="186" t="s">
        <v>391</v>
      </c>
      <c r="D100" s="187" t="s">
        <v>16</v>
      </c>
      <c r="E100" s="188"/>
      <c r="F100" s="189"/>
      <c r="G100" s="190"/>
      <c r="H100" s="188"/>
      <c r="I100" s="191"/>
      <c r="J100" s="191"/>
      <c r="K100" s="191"/>
      <c r="L100" s="189"/>
    </row>
    <row r="101" spans="2:12" ht="27.75" thickBot="1">
      <c r="B101" s="96" t="s">
        <v>392</v>
      </c>
      <c r="C101" s="186" t="s">
        <v>393</v>
      </c>
      <c r="D101" s="187" t="s">
        <v>16</v>
      </c>
      <c r="E101" s="188"/>
      <c r="F101" s="189"/>
      <c r="G101" s="190"/>
      <c r="H101" s="188"/>
      <c r="I101" s="191"/>
      <c r="J101" s="191"/>
      <c r="K101" s="191"/>
      <c r="L101" s="189"/>
    </row>
    <row r="102" spans="2:12" ht="14.25">
      <c r="B102" s="167" t="s">
        <v>79</v>
      </c>
      <c r="C102" s="166" t="s">
        <v>394</v>
      </c>
      <c r="D102" s="167" t="s">
        <v>8</v>
      </c>
      <c r="E102" s="168">
        <v>221.8</v>
      </c>
      <c r="F102" s="169"/>
      <c r="G102" s="170">
        <v>396.8</v>
      </c>
      <c r="H102" s="168">
        <v>424.3</v>
      </c>
      <c r="I102" s="171"/>
      <c r="J102" s="171"/>
      <c r="K102" s="171"/>
      <c r="L102" s="169"/>
    </row>
    <row r="103" spans="2:12" ht="14.25">
      <c r="B103" s="136"/>
      <c r="C103" s="192" t="s">
        <v>395</v>
      </c>
      <c r="D103" s="146" t="s">
        <v>8</v>
      </c>
      <c r="E103" s="137"/>
      <c r="F103" s="138"/>
      <c r="G103" s="139"/>
      <c r="H103" s="137"/>
      <c r="I103" s="140"/>
      <c r="J103" s="140"/>
      <c r="K103" s="140"/>
      <c r="L103" s="138"/>
    </row>
    <row r="104" spans="2:12" ht="14.25">
      <c r="B104" s="136"/>
      <c r="C104" s="192" t="s">
        <v>396</v>
      </c>
      <c r="D104" s="146" t="s">
        <v>8</v>
      </c>
      <c r="E104" s="137"/>
      <c r="F104" s="138"/>
      <c r="G104" s="139">
        <v>265.8</v>
      </c>
      <c r="H104" s="137">
        <v>284.5</v>
      </c>
      <c r="I104" s="140"/>
      <c r="J104" s="140"/>
      <c r="K104" s="140"/>
      <c r="L104" s="138"/>
    </row>
    <row r="105" spans="2:12" ht="14.25">
      <c r="B105" s="136"/>
      <c r="C105" s="192" t="s">
        <v>397</v>
      </c>
      <c r="D105" s="146" t="s">
        <v>8</v>
      </c>
      <c r="E105" s="137"/>
      <c r="F105" s="138"/>
      <c r="G105" s="139">
        <v>130.9</v>
      </c>
      <c r="H105" s="137">
        <v>139.8</v>
      </c>
      <c r="I105" s="140"/>
      <c r="J105" s="140"/>
      <c r="K105" s="140"/>
      <c r="L105" s="138"/>
    </row>
    <row r="106" spans="2:12" ht="14.25">
      <c r="B106" s="136" t="s">
        <v>32</v>
      </c>
      <c r="C106" s="148" t="s">
        <v>41</v>
      </c>
      <c r="D106" s="136" t="s">
        <v>8</v>
      </c>
      <c r="E106" s="666">
        <v>22178.2</v>
      </c>
      <c r="F106" s="667">
        <v>23294.2</v>
      </c>
      <c r="G106" s="668">
        <v>29520.5</v>
      </c>
      <c r="H106" s="666">
        <v>32211.4</v>
      </c>
      <c r="I106" s="196"/>
      <c r="J106" s="196"/>
      <c r="K106" s="196"/>
      <c r="L106" s="194"/>
    </row>
    <row r="107" spans="2:12" ht="14.25">
      <c r="B107" s="136" t="s">
        <v>80</v>
      </c>
      <c r="C107" s="148" t="s">
        <v>62</v>
      </c>
      <c r="D107" s="136" t="s">
        <v>8</v>
      </c>
      <c r="E107" s="193"/>
      <c r="F107" s="194"/>
      <c r="G107" s="195"/>
      <c r="H107" s="193"/>
      <c r="I107" s="196"/>
      <c r="J107" s="196"/>
      <c r="K107" s="196"/>
      <c r="L107" s="194"/>
    </row>
    <row r="108" spans="2:12" ht="14.25">
      <c r="B108" s="136" t="s">
        <v>398</v>
      </c>
      <c r="C108" s="112" t="s">
        <v>66</v>
      </c>
      <c r="D108" s="136" t="s">
        <v>8</v>
      </c>
      <c r="E108" s="666">
        <v>22178.2</v>
      </c>
      <c r="F108" s="667">
        <v>23294.2</v>
      </c>
      <c r="G108" s="668">
        <v>29520.5</v>
      </c>
      <c r="H108" s="666">
        <v>32211.4</v>
      </c>
      <c r="I108" s="196"/>
      <c r="J108" s="196"/>
      <c r="K108" s="196"/>
      <c r="L108" s="194"/>
    </row>
    <row r="109" spans="2:12" ht="14.25">
      <c r="B109" s="136" t="s">
        <v>399</v>
      </c>
      <c r="C109" s="112" t="s">
        <v>400</v>
      </c>
      <c r="D109" s="136" t="s">
        <v>122</v>
      </c>
      <c r="E109" s="197"/>
      <c r="F109" s="198"/>
      <c r="G109" s="199"/>
      <c r="H109" s="197"/>
      <c r="I109" s="200"/>
      <c r="J109" s="200"/>
      <c r="K109" s="200"/>
      <c r="L109" s="198"/>
    </row>
    <row r="110" spans="2:12" ht="27.75" thickBot="1">
      <c r="B110" s="201" t="s">
        <v>401</v>
      </c>
      <c r="C110" s="202" t="s">
        <v>402</v>
      </c>
      <c r="D110" s="201" t="s">
        <v>122</v>
      </c>
      <c r="E110" s="203">
        <v>1740.47</v>
      </c>
      <c r="F110" s="204">
        <v>1654.45</v>
      </c>
      <c r="G110" s="205">
        <v>2313.41</v>
      </c>
      <c r="H110" s="673">
        <v>2524.28</v>
      </c>
      <c r="I110" s="206"/>
      <c r="J110" s="206"/>
      <c r="K110" s="206"/>
      <c r="L110" s="207"/>
    </row>
    <row r="111" ht="18">
      <c r="B111" s="68"/>
    </row>
    <row r="112" ht="18">
      <c r="B112" s="68"/>
    </row>
    <row r="113" spans="2:4" ht="15">
      <c r="B113" s="73" t="s">
        <v>164</v>
      </c>
      <c r="D113" s="669" t="s">
        <v>566</v>
      </c>
    </row>
    <row r="114" ht="15">
      <c r="B114" s="73" t="s">
        <v>165</v>
      </c>
    </row>
    <row r="115" ht="15">
      <c r="B115" s="73"/>
    </row>
    <row r="116" spans="2:4" ht="15">
      <c r="B116" s="73" t="s">
        <v>166</v>
      </c>
      <c r="D116" s="669" t="s">
        <v>567</v>
      </c>
    </row>
    <row r="117" ht="15">
      <c r="B117" s="73" t="s">
        <v>167</v>
      </c>
    </row>
    <row r="118" ht="15">
      <c r="B118" s="73"/>
    </row>
    <row r="119" spans="2:4" ht="15">
      <c r="B119" s="73" t="s">
        <v>168</v>
      </c>
      <c r="D119" s="669" t="s">
        <v>568</v>
      </c>
    </row>
    <row r="120" ht="15">
      <c r="B120" s="73" t="s">
        <v>167</v>
      </c>
    </row>
    <row r="121" ht="15">
      <c r="B121" s="73"/>
    </row>
    <row r="122" ht="15">
      <c r="B122" s="73"/>
    </row>
    <row r="123" ht="15">
      <c r="B123" s="73" t="s">
        <v>285</v>
      </c>
    </row>
    <row r="124" ht="15">
      <c r="B124" s="73"/>
    </row>
  </sheetData>
  <sheetProtection/>
  <mergeCells count="39">
    <mergeCell ref="B1:L1"/>
    <mergeCell ref="B3:L3"/>
    <mergeCell ref="B4:L4"/>
    <mergeCell ref="B6:L6"/>
    <mergeCell ref="B7:L7"/>
    <mergeCell ref="I11:K11"/>
    <mergeCell ref="L11:L13"/>
    <mergeCell ref="I12:K12"/>
    <mergeCell ref="B29:B30"/>
    <mergeCell ref="C29:C30"/>
    <mergeCell ref="C28:L28"/>
    <mergeCell ref="B9:B13"/>
    <mergeCell ref="C9:C13"/>
    <mergeCell ref="D9:D13"/>
    <mergeCell ref="E9:F9"/>
    <mergeCell ref="G9:G13"/>
    <mergeCell ref="H9:L9"/>
    <mergeCell ref="E10:E13"/>
    <mergeCell ref="F10:F13"/>
    <mergeCell ref="H10:H13"/>
    <mergeCell ref="I10:L10"/>
    <mergeCell ref="C31:C33"/>
    <mergeCell ref="C49:C51"/>
    <mergeCell ref="C55:C57"/>
    <mergeCell ref="C52:C54"/>
    <mergeCell ref="C58:C60"/>
    <mergeCell ref="C61:C63"/>
    <mergeCell ref="C64:C65"/>
    <mergeCell ref="B66:B68"/>
    <mergeCell ref="C66:C68"/>
    <mergeCell ref="B85:B87"/>
    <mergeCell ref="C85:C87"/>
    <mergeCell ref="C81:C83"/>
    <mergeCell ref="B90:B93"/>
    <mergeCell ref="B69:B71"/>
    <mergeCell ref="B72:B74"/>
    <mergeCell ref="B75:B77"/>
    <mergeCell ref="B78:B80"/>
    <mergeCell ref="B81:B84"/>
  </mergeCells>
  <printOptions/>
  <pageMargins left="0" right="0" top="0" bottom="0" header="0" footer="0"/>
  <pageSetup fitToHeight="0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B2:H28"/>
  <sheetViews>
    <sheetView zoomScalePageLayoutView="0" workbookViewId="0" topLeftCell="A4">
      <selection activeCell="F27" sqref="F27"/>
    </sheetView>
  </sheetViews>
  <sheetFormatPr defaultColWidth="9.125" defaultRowHeight="12.75"/>
  <cols>
    <col min="1" max="1" width="9.125" style="61" customWidth="1"/>
    <col min="2" max="2" width="27.125" style="61" customWidth="1"/>
    <col min="3" max="8" width="25.625" style="61" customWidth="1"/>
    <col min="9" max="16384" width="9.125" style="61" customWidth="1"/>
  </cols>
  <sheetData>
    <row r="2" spans="2:8" ht="14.25">
      <c r="B2" s="775" t="s">
        <v>403</v>
      </c>
      <c r="C2" s="775"/>
      <c r="D2" s="775"/>
      <c r="E2" s="775"/>
      <c r="F2" s="775"/>
      <c r="G2" s="775"/>
      <c r="H2" s="775"/>
    </row>
    <row r="3" ht="14.25">
      <c r="B3" s="70"/>
    </row>
    <row r="4" spans="2:8" ht="15">
      <c r="B4" s="810" t="s">
        <v>569</v>
      </c>
      <c r="C4" s="810"/>
      <c r="D4" s="810"/>
      <c r="E4" s="810"/>
      <c r="F4" s="810"/>
      <c r="G4" s="810"/>
      <c r="H4" s="810"/>
    </row>
    <row r="5" spans="2:8" ht="15">
      <c r="B5" s="810" t="s">
        <v>404</v>
      </c>
      <c r="C5" s="810"/>
      <c r="D5" s="810"/>
      <c r="E5" s="810"/>
      <c r="F5" s="810"/>
      <c r="G5" s="810"/>
      <c r="H5" s="810"/>
    </row>
    <row r="6" ht="14.25">
      <c r="B6" s="70"/>
    </row>
    <row r="7" spans="2:8" ht="46.5" customHeight="1">
      <c r="B7" s="811" t="s">
        <v>405</v>
      </c>
      <c r="C7" s="811" t="s">
        <v>406</v>
      </c>
      <c r="D7" s="811" t="s">
        <v>407</v>
      </c>
      <c r="E7" s="811" t="s">
        <v>408</v>
      </c>
      <c r="F7" s="811" t="s">
        <v>409</v>
      </c>
      <c r="G7" s="811" t="s">
        <v>410</v>
      </c>
      <c r="H7" s="811" t="s">
        <v>411</v>
      </c>
    </row>
    <row r="8" spans="2:8" ht="14.25">
      <c r="B8" s="811"/>
      <c r="C8" s="811"/>
      <c r="D8" s="811"/>
      <c r="E8" s="811"/>
      <c r="F8" s="811"/>
      <c r="G8" s="811"/>
      <c r="H8" s="811"/>
    </row>
    <row r="9" spans="2:8" ht="14.25">
      <c r="B9" s="811"/>
      <c r="C9" s="811"/>
      <c r="D9" s="811"/>
      <c r="E9" s="811"/>
      <c r="F9" s="811"/>
      <c r="G9" s="811"/>
      <c r="H9" s="811"/>
    </row>
    <row r="10" spans="2:8" ht="15">
      <c r="B10" s="89">
        <v>1</v>
      </c>
      <c r="C10" s="89">
        <v>2</v>
      </c>
      <c r="D10" s="89">
        <v>3</v>
      </c>
      <c r="E10" s="89">
        <v>4</v>
      </c>
      <c r="F10" s="89">
        <v>5</v>
      </c>
      <c r="G10" s="89">
        <v>6</v>
      </c>
      <c r="H10" s="89">
        <v>7</v>
      </c>
    </row>
    <row r="11" spans="2:8" ht="30.75">
      <c r="B11" s="208" t="s">
        <v>570</v>
      </c>
      <c r="C11" s="209">
        <v>2779.4</v>
      </c>
      <c r="D11" s="209"/>
      <c r="E11" s="209"/>
      <c r="F11" s="209">
        <v>29769</v>
      </c>
      <c r="G11" s="209">
        <v>18898.1</v>
      </c>
      <c r="H11" s="209">
        <v>13650.3</v>
      </c>
    </row>
    <row r="12" spans="2:8" ht="15">
      <c r="B12" s="208"/>
      <c r="C12" s="209"/>
      <c r="D12" s="209"/>
      <c r="E12" s="209"/>
      <c r="F12" s="209"/>
      <c r="G12" s="209"/>
      <c r="H12" s="209"/>
    </row>
    <row r="13" spans="2:8" ht="15">
      <c r="B13" s="208"/>
      <c r="C13" s="209"/>
      <c r="D13" s="209"/>
      <c r="E13" s="209"/>
      <c r="F13" s="209"/>
      <c r="G13" s="209"/>
      <c r="H13" s="209"/>
    </row>
    <row r="14" spans="2:8" ht="15">
      <c r="B14" s="208"/>
      <c r="C14" s="209"/>
      <c r="D14" s="209"/>
      <c r="E14" s="209"/>
      <c r="F14" s="209"/>
      <c r="G14" s="209"/>
      <c r="H14" s="209"/>
    </row>
    <row r="15" spans="2:8" ht="15">
      <c r="B15" s="208"/>
      <c r="C15" s="209"/>
      <c r="D15" s="209"/>
      <c r="E15" s="209"/>
      <c r="F15" s="209"/>
      <c r="G15" s="209"/>
      <c r="H15" s="209"/>
    </row>
    <row r="16" spans="2:8" ht="15">
      <c r="B16" s="208"/>
      <c r="C16" s="209"/>
      <c r="D16" s="209"/>
      <c r="E16" s="209"/>
      <c r="F16" s="209"/>
      <c r="G16" s="209"/>
      <c r="H16" s="209"/>
    </row>
    <row r="17" spans="2:8" ht="30.75">
      <c r="B17" s="208" t="s">
        <v>412</v>
      </c>
      <c r="C17" s="210"/>
      <c r="D17" s="210"/>
      <c r="E17" s="210"/>
      <c r="F17" s="210"/>
      <c r="G17" s="210"/>
      <c r="H17" s="210"/>
    </row>
    <row r="18" spans="2:8" ht="30.75">
      <c r="B18" s="208" t="s">
        <v>413</v>
      </c>
      <c r="C18" s="89" t="s">
        <v>178</v>
      </c>
      <c r="D18" s="89" t="s">
        <v>178</v>
      </c>
      <c r="E18" s="89"/>
      <c r="F18" s="89" t="s">
        <v>178</v>
      </c>
      <c r="G18" s="89" t="s">
        <v>178</v>
      </c>
      <c r="H18" s="89" t="s">
        <v>178</v>
      </c>
    </row>
    <row r="19" spans="2:8" ht="14.25">
      <c r="B19" s="808" t="s">
        <v>130</v>
      </c>
      <c r="C19" s="807"/>
      <c r="D19" s="807"/>
      <c r="E19" s="807"/>
      <c r="F19" s="807"/>
      <c r="G19" s="807"/>
      <c r="H19" s="807"/>
    </row>
    <row r="20" spans="2:8" ht="14.25">
      <c r="B20" s="809"/>
      <c r="C20" s="807"/>
      <c r="D20" s="807"/>
      <c r="E20" s="807"/>
      <c r="F20" s="807"/>
      <c r="G20" s="807"/>
      <c r="H20" s="807"/>
    </row>
    <row r="21" ht="14.25">
      <c r="B21" s="70"/>
    </row>
    <row r="22" spans="2:4" ht="15">
      <c r="B22" s="73" t="s">
        <v>164</v>
      </c>
      <c r="D22" s="669" t="s">
        <v>566</v>
      </c>
    </row>
    <row r="23" ht="15">
      <c r="B23" s="73" t="s">
        <v>165</v>
      </c>
    </row>
    <row r="24" ht="15">
      <c r="B24" s="73"/>
    </row>
    <row r="25" spans="2:4" ht="15">
      <c r="B25" s="73" t="s">
        <v>166</v>
      </c>
      <c r="D25" s="669" t="s">
        <v>567</v>
      </c>
    </row>
    <row r="26" ht="15">
      <c r="B26" s="73" t="s">
        <v>167</v>
      </c>
    </row>
    <row r="27" ht="18">
      <c r="B27" s="68"/>
    </row>
    <row r="28" ht="18">
      <c r="B28" s="72" t="s">
        <v>285</v>
      </c>
    </row>
  </sheetData>
  <sheetProtection/>
  <mergeCells count="17">
    <mergeCell ref="B2:H2"/>
    <mergeCell ref="B4:H4"/>
    <mergeCell ref="B5:H5"/>
    <mergeCell ref="B7:B9"/>
    <mergeCell ref="C7:C9"/>
    <mergeCell ref="D7:D9"/>
    <mergeCell ref="E7:E9"/>
    <mergeCell ref="F7:F9"/>
    <mergeCell ref="G7:G9"/>
    <mergeCell ref="H7:H9"/>
    <mergeCell ref="H19:H20"/>
    <mergeCell ref="B19:B20"/>
    <mergeCell ref="C19:C20"/>
    <mergeCell ref="D19:D20"/>
    <mergeCell ref="E19:E20"/>
    <mergeCell ref="F19:F20"/>
    <mergeCell ref="G19:G20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B1:O19"/>
  <sheetViews>
    <sheetView view="pageBreakPreview" zoomScaleSheetLayoutView="100" zoomScalePageLayoutView="0" workbookViewId="0" topLeftCell="D8">
      <selection activeCell="L11" sqref="L11"/>
    </sheetView>
  </sheetViews>
  <sheetFormatPr defaultColWidth="8.875" defaultRowHeight="12.75"/>
  <cols>
    <col min="1" max="1" width="8.875" style="211" customWidth="1"/>
    <col min="2" max="4" width="20.625" style="211" customWidth="1"/>
    <col min="5" max="5" width="16.375" style="211" customWidth="1"/>
    <col min="6" max="6" width="15.50390625" style="211" customWidth="1"/>
    <col min="7" max="7" width="17.125" style="211" customWidth="1"/>
    <col min="8" max="8" width="16.50390625" style="211" customWidth="1"/>
    <col min="9" max="9" width="18.125" style="211" customWidth="1"/>
    <col min="10" max="10" width="15.875" style="211" customWidth="1"/>
    <col min="11" max="11" width="14.625" style="211" customWidth="1"/>
    <col min="12" max="12" width="13.875" style="211" customWidth="1"/>
    <col min="13" max="13" width="20.625" style="211" customWidth="1"/>
    <col min="14" max="14" width="17.375" style="211" customWidth="1"/>
    <col min="15" max="15" width="14.50390625" style="213" customWidth="1"/>
    <col min="16" max="19" width="20.625" style="211" customWidth="1"/>
    <col min="20" max="16384" width="8.875" style="211" customWidth="1"/>
  </cols>
  <sheetData>
    <row r="1" spans="2:15" ht="18">
      <c r="B1" s="812" t="s">
        <v>414</v>
      </c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</row>
    <row r="2" spans="2:3" ht="13.5">
      <c r="B2" s="212"/>
      <c r="C2" s="212"/>
    </row>
    <row r="3" spans="2:14" ht="18">
      <c r="B3" s="813" t="s">
        <v>583</v>
      </c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</row>
    <row r="4" spans="2:3" ht="18">
      <c r="B4" s="214"/>
      <c r="C4" s="214"/>
    </row>
    <row r="5" spans="2:15" ht="69">
      <c r="B5" s="62" t="s">
        <v>289</v>
      </c>
      <c r="C5" s="62" t="s">
        <v>290</v>
      </c>
      <c r="D5" s="62" t="s">
        <v>415</v>
      </c>
      <c r="E5" s="62" t="s">
        <v>292</v>
      </c>
      <c r="F5" s="62" t="s">
        <v>293</v>
      </c>
      <c r="G5" s="62" t="s">
        <v>294</v>
      </c>
      <c r="H5" s="62" t="s">
        <v>416</v>
      </c>
      <c r="I5" s="62" t="s">
        <v>296</v>
      </c>
      <c r="J5" s="62" t="s">
        <v>417</v>
      </c>
      <c r="K5" s="62" t="s">
        <v>418</v>
      </c>
      <c r="L5" s="215" t="s">
        <v>419</v>
      </c>
      <c r="M5" s="215" t="s">
        <v>420</v>
      </c>
      <c r="N5" s="215" t="s">
        <v>421</v>
      </c>
      <c r="O5" s="215" t="s">
        <v>422</v>
      </c>
    </row>
    <row r="6" spans="2:15" ht="13.5">
      <c r="B6" s="62">
        <v>1</v>
      </c>
      <c r="C6" s="62">
        <v>2</v>
      </c>
      <c r="D6" s="62">
        <v>3</v>
      </c>
      <c r="E6" s="62">
        <v>4</v>
      </c>
      <c r="F6" s="62">
        <v>5</v>
      </c>
      <c r="G6" s="62">
        <v>6</v>
      </c>
      <c r="H6" s="62">
        <v>7</v>
      </c>
      <c r="I6" s="62">
        <v>8</v>
      </c>
      <c r="J6" s="62">
        <v>9</v>
      </c>
      <c r="K6" s="62">
        <v>10</v>
      </c>
      <c r="L6" s="215">
        <v>11</v>
      </c>
      <c r="M6" s="215">
        <v>12</v>
      </c>
      <c r="N6" s="215">
        <v>13</v>
      </c>
      <c r="O6" s="215">
        <v>14</v>
      </c>
    </row>
    <row r="7" spans="2:15" ht="41.25">
      <c r="B7" s="62" t="s">
        <v>299</v>
      </c>
      <c r="C7" s="62"/>
      <c r="D7" s="216"/>
      <c r="E7" s="217"/>
      <c r="F7" s="62"/>
      <c r="G7" s="62"/>
      <c r="H7" s="216"/>
      <c r="I7" s="216"/>
      <c r="J7" s="216"/>
      <c r="K7" s="216"/>
      <c r="L7" s="218"/>
      <c r="M7" s="218"/>
      <c r="N7" s="218"/>
      <c r="O7" s="215"/>
    </row>
    <row r="8" spans="2:15" ht="13.5">
      <c r="B8" s="62" t="s">
        <v>300</v>
      </c>
      <c r="C8" s="62"/>
      <c r="D8" s="216"/>
      <c r="E8" s="217"/>
      <c r="F8" s="62"/>
      <c r="G8" s="62"/>
      <c r="H8" s="216"/>
      <c r="I8" s="216"/>
      <c r="J8" s="216"/>
      <c r="K8" s="216"/>
      <c r="L8" s="218"/>
      <c r="M8" s="218"/>
      <c r="N8" s="218"/>
      <c r="O8" s="215"/>
    </row>
    <row r="9" spans="2:15" ht="54.75">
      <c r="B9" s="62" t="s">
        <v>302</v>
      </c>
      <c r="C9" s="62"/>
      <c r="D9" s="216"/>
      <c r="E9" s="217"/>
      <c r="F9" s="62"/>
      <c r="G9" s="62"/>
      <c r="H9" s="216"/>
      <c r="I9" s="216"/>
      <c r="J9" s="216"/>
      <c r="K9" s="216"/>
      <c r="L9" s="218"/>
      <c r="M9" s="218"/>
      <c r="N9" s="218"/>
      <c r="O9" s="215"/>
    </row>
    <row r="10" spans="2:15" ht="13.5">
      <c r="B10" s="62" t="s">
        <v>300</v>
      </c>
      <c r="C10" s="62"/>
      <c r="D10" s="216"/>
      <c r="E10" s="217"/>
      <c r="F10" s="62"/>
      <c r="G10" s="62"/>
      <c r="H10" s="216"/>
      <c r="I10" s="216"/>
      <c r="J10" s="216"/>
      <c r="K10" s="216"/>
      <c r="L10" s="218"/>
      <c r="M10" s="218"/>
      <c r="N10" s="218"/>
      <c r="O10" s="215"/>
    </row>
    <row r="11" spans="2:15" ht="110.25">
      <c r="B11" s="62" t="s">
        <v>581</v>
      </c>
      <c r="C11" s="221" t="s">
        <v>572</v>
      </c>
      <c r="D11" s="219">
        <v>112606954.42</v>
      </c>
      <c r="E11" s="220" t="s">
        <v>573</v>
      </c>
      <c r="F11" s="221">
        <v>124521126</v>
      </c>
      <c r="G11" s="221">
        <v>120</v>
      </c>
      <c r="H11" s="219">
        <v>61933825.14</v>
      </c>
      <c r="I11" s="219">
        <v>938391.29</v>
      </c>
      <c r="J11" s="219">
        <v>11260695.48</v>
      </c>
      <c r="K11" s="219">
        <v>39412433.8</v>
      </c>
      <c r="L11" s="670">
        <v>990941</v>
      </c>
      <c r="M11" s="670">
        <v>12747111.86</v>
      </c>
      <c r="N11" s="670">
        <v>12747111.86</v>
      </c>
      <c r="O11" s="671" t="s">
        <v>574</v>
      </c>
    </row>
    <row r="12" spans="2:15" ht="13.5">
      <c r="B12" s="62" t="s">
        <v>300</v>
      </c>
      <c r="C12" s="62"/>
      <c r="D12" s="219"/>
      <c r="E12" s="220"/>
      <c r="F12" s="221"/>
      <c r="G12" s="221"/>
      <c r="H12" s="219"/>
      <c r="I12" s="219"/>
      <c r="J12" s="219"/>
      <c r="K12" s="219"/>
      <c r="L12" s="218"/>
      <c r="M12" s="218"/>
      <c r="N12" s="218"/>
      <c r="O12" s="215"/>
    </row>
    <row r="13" spans="2:15" ht="69">
      <c r="B13" s="62" t="s">
        <v>582</v>
      </c>
      <c r="C13" s="221" t="s">
        <v>576</v>
      </c>
      <c r="D13" s="219">
        <v>218298.3</v>
      </c>
      <c r="E13" s="220" t="s">
        <v>577</v>
      </c>
      <c r="F13" s="221">
        <v>143312000</v>
      </c>
      <c r="G13" s="221">
        <v>240</v>
      </c>
      <c r="H13" s="219">
        <v>25468.24</v>
      </c>
      <c r="I13" s="219">
        <v>909.58</v>
      </c>
      <c r="J13" s="219">
        <v>10914.96</v>
      </c>
      <c r="K13" s="219">
        <v>181915.1</v>
      </c>
      <c r="L13" s="670">
        <v>4122</v>
      </c>
      <c r="M13" s="670">
        <v>16322.03</v>
      </c>
      <c r="N13" s="670">
        <v>16322.03</v>
      </c>
      <c r="O13" s="671" t="s">
        <v>578</v>
      </c>
    </row>
    <row r="14" spans="2:15" ht="13.5">
      <c r="B14" s="62" t="s">
        <v>300</v>
      </c>
      <c r="C14" s="62"/>
      <c r="D14" s="219"/>
      <c r="E14" s="220"/>
      <c r="F14" s="221"/>
      <c r="G14" s="221"/>
      <c r="H14" s="219"/>
      <c r="I14" s="219"/>
      <c r="J14" s="219"/>
      <c r="K14" s="219"/>
      <c r="L14" s="218"/>
      <c r="M14" s="218"/>
      <c r="N14" s="218"/>
      <c r="O14" s="215"/>
    </row>
    <row r="15" spans="2:15" ht="13.5">
      <c r="B15" s="63" t="s">
        <v>305</v>
      </c>
      <c r="C15" s="63"/>
      <c r="D15" s="219"/>
      <c r="E15" s="220"/>
      <c r="F15" s="221"/>
      <c r="G15" s="221"/>
      <c r="H15" s="219"/>
      <c r="I15" s="219"/>
      <c r="J15" s="219"/>
      <c r="K15" s="219"/>
      <c r="L15" s="218"/>
      <c r="M15" s="218"/>
      <c r="N15" s="218"/>
      <c r="O15" s="215"/>
    </row>
    <row r="16" spans="2:3" ht="18">
      <c r="B16" s="214"/>
      <c r="C16" s="214"/>
    </row>
    <row r="17" spans="2:15" ht="15">
      <c r="B17" s="73" t="s">
        <v>423</v>
      </c>
      <c r="C17" s="73"/>
      <c r="D17" s="70" t="s">
        <v>566</v>
      </c>
      <c r="E17" s="70"/>
      <c r="F17" s="70"/>
      <c r="G17" s="70"/>
      <c r="H17" s="70"/>
      <c r="I17" s="73" t="s">
        <v>424</v>
      </c>
      <c r="J17" s="70"/>
      <c r="K17" s="70"/>
      <c r="L17" s="70" t="s">
        <v>567</v>
      </c>
      <c r="M17" s="70"/>
      <c r="N17" s="70"/>
      <c r="O17" s="74"/>
    </row>
    <row r="18" spans="2:15" ht="15">
      <c r="B18" s="70"/>
      <c r="C18" s="73" t="s">
        <v>425</v>
      </c>
      <c r="E18" s="70"/>
      <c r="F18" s="70"/>
      <c r="G18" s="70"/>
      <c r="H18" s="70"/>
      <c r="I18" s="70"/>
      <c r="J18" s="70"/>
      <c r="K18" s="73" t="s">
        <v>426</v>
      </c>
      <c r="L18" s="70"/>
      <c r="M18" s="73"/>
      <c r="N18" s="70"/>
      <c r="O18" s="74"/>
    </row>
    <row r="19" spans="2:15" ht="18">
      <c r="B19" s="72" t="s">
        <v>285</v>
      </c>
      <c r="C19" s="72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4"/>
    </row>
  </sheetData>
  <sheetProtection/>
  <mergeCells count="2">
    <mergeCell ref="B1:O1"/>
    <mergeCell ref="B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B1:O19"/>
  <sheetViews>
    <sheetView view="pageBreakPreview" zoomScaleSheetLayoutView="100" zoomScalePageLayoutView="0" workbookViewId="0" topLeftCell="A1">
      <selection activeCell="D13" sqref="D13"/>
    </sheetView>
  </sheetViews>
  <sheetFormatPr defaultColWidth="9.125" defaultRowHeight="12.75"/>
  <cols>
    <col min="1" max="1" width="9.125" style="61" customWidth="1"/>
    <col min="2" max="2" width="20.625" style="61" customWidth="1"/>
    <col min="3" max="3" width="20.625" style="211" customWidth="1"/>
    <col min="4" max="6" width="20.625" style="61" customWidth="1"/>
    <col min="7" max="7" width="14.75390625" style="61" customWidth="1"/>
    <col min="8" max="9" width="20.625" style="61" customWidth="1"/>
    <col min="10" max="10" width="18.625" style="61" customWidth="1"/>
    <col min="11" max="11" width="16.50390625" style="61" customWidth="1"/>
    <col min="12" max="12" width="15.625" style="61" customWidth="1"/>
    <col min="13" max="13" width="19.50390625" style="61" customWidth="1"/>
    <col min="14" max="14" width="20.625" style="61" customWidth="1"/>
    <col min="15" max="15" width="14.625" style="61" customWidth="1"/>
    <col min="16" max="19" width="20.625" style="61" customWidth="1"/>
    <col min="20" max="16384" width="9.125" style="61" customWidth="1"/>
  </cols>
  <sheetData>
    <row r="1" spans="2:15" ht="18">
      <c r="B1" s="771" t="s">
        <v>427</v>
      </c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</row>
    <row r="2" spans="2:3" ht="14.25">
      <c r="B2" s="222"/>
      <c r="C2" s="212"/>
    </row>
    <row r="3" spans="2:14" ht="18">
      <c r="B3" s="814" t="s">
        <v>579</v>
      </c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814"/>
    </row>
    <row r="4" spans="2:3" ht="18">
      <c r="B4" s="68"/>
      <c r="C4" s="214"/>
    </row>
    <row r="5" spans="2:15" ht="69">
      <c r="B5" s="62" t="s">
        <v>289</v>
      </c>
      <c r="C5" s="62" t="s">
        <v>290</v>
      </c>
      <c r="D5" s="62" t="s">
        <v>415</v>
      </c>
      <c r="E5" s="62" t="s">
        <v>292</v>
      </c>
      <c r="F5" s="62" t="s">
        <v>293</v>
      </c>
      <c r="G5" s="62" t="s">
        <v>294</v>
      </c>
      <c r="H5" s="62" t="s">
        <v>428</v>
      </c>
      <c r="I5" s="62" t="s">
        <v>296</v>
      </c>
      <c r="J5" s="62" t="s">
        <v>429</v>
      </c>
      <c r="K5" s="62" t="s">
        <v>430</v>
      </c>
      <c r="L5" s="215" t="s">
        <v>431</v>
      </c>
      <c r="M5" s="215" t="s">
        <v>420</v>
      </c>
      <c r="N5" s="215" t="s">
        <v>432</v>
      </c>
      <c r="O5" s="215" t="s">
        <v>422</v>
      </c>
    </row>
    <row r="6" spans="2:15" ht="17.25" customHeight="1">
      <c r="B6" s="62">
        <v>1</v>
      </c>
      <c r="C6" s="62">
        <v>2</v>
      </c>
      <c r="D6" s="62">
        <v>3</v>
      </c>
      <c r="E6" s="62">
        <v>4</v>
      </c>
      <c r="F6" s="62">
        <v>5</v>
      </c>
      <c r="G6" s="62">
        <v>6</v>
      </c>
      <c r="H6" s="62">
        <v>7</v>
      </c>
      <c r="I6" s="62">
        <v>8</v>
      </c>
      <c r="J6" s="62">
        <v>9</v>
      </c>
      <c r="K6" s="62">
        <v>10</v>
      </c>
      <c r="L6" s="215">
        <v>11</v>
      </c>
      <c r="M6" s="215">
        <v>12</v>
      </c>
      <c r="N6" s="215">
        <v>13</v>
      </c>
      <c r="O6" s="215">
        <v>14</v>
      </c>
    </row>
    <row r="7" spans="2:15" ht="41.25">
      <c r="B7" s="62" t="s">
        <v>299</v>
      </c>
      <c r="C7" s="62"/>
      <c r="D7" s="216"/>
      <c r="E7" s="217"/>
      <c r="F7" s="62"/>
      <c r="G7" s="62"/>
      <c r="H7" s="216"/>
      <c r="I7" s="216"/>
      <c r="J7" s="216"/>
      <c r="K7" s="216"/>
      <c r="L7" s="218"/>
      <c r="M7" s="218"/>
      <c r="N7" s="218"/>
      <c r="O7" s="215"/>
    </row>
    <row r="8" spans="2:15" ht="14.25">
      <c r="B8" s="62" t="s">
        <v>300</v>
      </c>
      <c r="C8" s="62"/>
      <c r="D8" s="216"/>
      <c r="E8" s="217"/>
      <c r="F8" s="62"/>
      <c r="G8" s="62"/>
      <c r="H8" s="216"/>
      <c r="I8" s="216"/>
      <c r="J8" s="216"/>
      <c r="K8" s="216"/>
      <c r="L8" s="218"/>
      <c r="M8" s="218"/>
      <c r="N8" s="218"/>
      <c r="O8" s="215"/>
    </row>
    <row r="9" spans="2:15" ht="54.75">
      <c r="B9" s="62" t="s">
        <v>302</v>
      </c>
      <c r="C9" s="62"/>
      <c r="D9" s="216"/>
      <c r="E9" s="217"/>
      <c r="F9" s="62"/>
      <c r="G9" s="62"/>
      <c r="H9" s="216"/>
      <c r="I9" s="216"/>
      <c r="J9" s="216"/>
      <c r="K9" s="216"/>
      <c r="L9" s="218"/>
      <c r="M9" s="218"/>
      <c r="N9" s="218"/>
      <c r="O9" s="215"/>
    </row>
    <row r="10" spans="2:15" ht="14.25">
      <c r="B10" s="62" t="s">
        <v>300</v>
      </c>
      <c r="C10" s="62"/>
      <c r="D10" s="216"/>
      <c r="E10" s="217"/>
      <c r="F10" s="62"/>
      <c r="G10" s="62"/>
      <c r="H10" s="216"/>
      <c r="I10" s="216"/>
      <c r="J10" s="216"/>
      <c r="K10" s="216"/>
      <c r="L10" s="218"/>
      <c r="M10" s="218"/>
      <c r="N10" s="218"/>
      <c r="O10" s="215"/>
    </row>
    <row r="11" spans="2:15" ht="110.25">
      <c r="B11" s="672" t="s">
        <v>571</v>
      </c>
      <c r="C11" s="221" t="s">
        <v>572</v>
      </c>
      <c r="D11" s="219">
        <v>112606954.42</v>
      </c>
      <c r="E11" s="220" t="s">
        <v>573</v>
      </c>
      <c r="F11" s="221">
        <v>124521126</v>
      </c>
      <c r="G11" s="221">
        <v>120</v>
      </c>
      <c r="H11" s="219">
        <v>39412434.18</v>
      </c>
      <c r="I11" s="219">
        <v>938391.39</v>
      </c>
      <c r="J11" s="219">
        <v>11260695.48</v>
      </c>
      <c r="K11" s="219">
        <v>61933824.76</v>
      </c>
      <c r="L11" s="670">
        <v>1486412</v>
      </c>
      <c r="M11" s="670">
        <v>12747111.86</v>
      </c>
      <c r="N11" s="670">
        <v>12747111.86</v>
      </c>
      <c r="O11" s="671" t="s">
        <v>574</v>
      </c>
    </row>
    <row r="12" spans="2:15" ht="14.25">
      <c r="B12" s="62" t="s">
        <v>300</v>
      </c>
      <c r="C12" s="62"/>
      <c r="D12" s="219"/>
      <c r="E12" s="220"/>
      <c r="F12" s="221"/>
      <c r="G12" s="221"/>
      <c r="H12" s="219"/>
      <c r="I12" s="219"/>
      <c r="J12" s="219"/>
      <c r="K12" s="219"/>
      <c r="L12" s="218"/>
      <c r="M12" s="218"/>
      <c r="N12" s="218"/>
      <c r="O12" s="215"/>
    </row>
    <row r="13" spans="2:15" ht="69">
      <c r="B13" s="62" t="s">
        <v>575</v>
      </c>
      <c r="C13" s="221" t="s">
        <v>580</v>
      </c>
      <c r="D13" s="219">
        <v>218298.3</v>
      </c>
      <c r="E13" s="220" t="s">
        <v>577</v>
      </c>
      <c r="F13" s="221">
        <v>143312000</v>
      </c>
      <c r="G13" s="221">
        <v>240</v>
      </c>
      <c r="H13" s="219">
        <v>3638.32</v>
      </c>
      <c r="I13" s="219">
        <v>909.58</v>
      </c>
      <c r="J13" s="219">
        <v>10914.96</v>
      </c>
      <c r="K13" s="219">
        <v>203745.02</v>
      </c>
      <c r="L13" s="670">
        <v>4602</v>
      </c>
      <c r="M13" s="670">
        <v>16322.03</v>
      </c>
      <c r="N13" s="670">
        <v>16322.03</v>
      </c>
      <c r="O13" s="671" t="s">
        <v>578</v>
      </c>
    </row>
    <row r="14" spans="2:15" ht="14.25">
      <c r="B14" s="62" t="s">
        <v>300</v>
      </c>
      <c r="C14" s="62"/>
      <c r="D14" s="219"/>
      <c r="E14" s="220"/>
      <c r="F14" s="221"/>
      <c r="G14" s="221"/>
      <c r="H14" s="219"/>
      <c r="I14" s="219"/>
      <c r="J14" s="219"/>
      <c r="K14" s="219"/>
      <c r="L14" s="218"/>
      <c r="M14" s="218"/>
      <c r="N14" s="218"/>
      <c r="O14" s="215"/>
    </row>
    <row r="15" spans="2:15" ht="14.25">
      <c r="B15" s="63" t="s">
        <v>305</v>
      </c>
      <c r="C15" s="63"/>
      <c r="D15" s="219"/>
      <c r="E15" s="220"/>
      <c r="F15" s="221"/>
      <c r="G15" s="221"/>
      <c r="H15" s="219"/>
      <c r="I15" s="219"/>
      <c r="J15" s="219"/>
      <c r="K15" s="219"/>
      <c r="L15" s="218"/>
      <c r="M15" s="218"/>
      <c r="N15" s="218"/>
      <c r="O15" s="215"/>
    </row>
    <row r="16" spans="2:3" ht="18">
      <c r="B16" s="68"/>
      <c r="C16" s="214"/>
    </row>
    <row r="17" spans="2:9" ht="15">
      <c r="B17" s="73" t="s">
        <v>433</v>
      </c>
      <c r="C17" s="73"/>
      <c r="D17" s="669" t="s">
        <v>566</v>
      </c>
      <c r="I17" s="73" t="s">
        <v>424</v>
      </c>
    </row>
    <row r="18" spans="3:13" ht="15">
      <c r="C18" s="73" t="s">
        <v>425</v>
      </c>
      <c r="J18" s="73" t="s">
        <v>426</v>
      </c>
      <c r="M18" s="73"/>
    </row>
    <row r="19" spans="2:3" ht="18">
      <c r="B19" s="72" t="s">
        <v>285</v>
      </c>
      <c r="C19" s="72"/>
    </row>
  </sheetData>
  <sheetProtection/>
  <mergeCells count="2">
    <mergeCell ref="B1:O1"/>
    <mergeCell ref="B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I112"/>
  <sheetViews>
    <sheetView zoomScale="80" zoomScaleNormal="80" zoomScalePageLayoutView="0" workbookViewId="0" topLeftCell="A31">
      <selection activeCell="F24" sqref="F24"/>
    </sheetView>
  </sheetViews>
  <sheetFormatPr defaultColWidth="8.875" defaultRowHeight="12.75"/>
  <cols>
    <col min="1" max="1" width="8.875" style="28" customWidth="1"/>
    <col min="2" max="2" width="66.50390625" style="29" customWidth="1"/>
    <col min="3" max="4" width="26.625" style="28" hidden="1" customWidth="1"/>
    <col min="5" max="6" width="25.00390625" style="28" customWidth="1"/>
    <col min="7" max="16384" width="8.875" style="29" customWidth="1"/>
  </cols>
  <sheetData>
    <row r="1" ht="18" hidden="1">
      <c r="F1" s="30"/>
    </row>
    <row r="2" ht="18" hidden="1">
      <c r="F2" s="30"/>
    </row>
    <row r="3" ht="18" hidden="1">
      <c r="F3" s="30"/>
    </row>
    <row r="4" ht="18" hidden="1">
      <c r="F4" s="30"/>
    </row>
    <row r="5" ht="18" hidden="1"/>
    <row r="6" spans="1:6" ht="21.75" customHeight="1">
      <c r="A6" s="739" t="s">
        <v>141</v>
      </c>
      <c r="B6" s="739"/>
      <c r="C6" s="739"/>
      <c r="D6" s="739"/>
      <c r="E6" s="739"/>
      <c r="F6" s="739"/>
    </row>
    <row r="7" ht="8.25" customHeight="1" hidden="1"/>
    <row r="8" ht="18">
      <c r="F8" s="31"/>
    </row>
    <row r="9" ht="9.75" customHeight="1" hidden="1"/>
    <row r="10" spans="1:6" ht="45" customHeight="1">
      <c r="A10" s="740" t="s">
        <v>142</v>
      </c>
      <c r="B10" s="740"/>
      <c r="C10" s="740"/>
      <c r="D10" s="740"/>
      <c r="E10" s="740"/>
      <c r="F10" s="740"/>
    </row>
    <row r="11" spans="1:6" ht="8.25" customHeight="1" hidden="1">
      <c r="A11" s="33"/>
      <c r="B11" s="33"/>
      <c r="C11" s="33"/>
      <c r="D11" s="33"/>
      <c r="E11" s="33"/>
      <c r="F11" s="33"/>
    </row>
    <row r="12" ht="18">
      <c r="F12" s="28" t="s">
        <v>16</v>
      </c>
    </row>
    <row r="13" spans="1:6" ht="66" customHeight="1">
      <c r="A13" s="736" t="s">
        <v>143</v>
      </c>
      <c r="B13" s="736" t="s">
        <v>144</v>
      </c>
      <c r="C13" s="737" t="s">
        <v>145</v>
      </c>
      <c r="D13" s="738"/>
      <c r="E13" s="737" t="s">
        <v>146</v>
      </c>
      <c r="F13" s="738"/>
    </row>
    <row r="14" spans="1:6" ht="51" customHeight="1">
      <c r="A14" s="736"/>
      <c r="B14" s="736"/>
      <c r="C14" s="49" t="s">
        <v>532</v>
      </c>
      <c r="D14" s="552" t="s">
        <v>533</v>
      </c>
      <c r="E14" s="49" t="s">
        <v>476</v>
      </c>
      <c r="F14" s="49" t="s">
        <v>477</v>
      </c>
    </row>
    <row r="15" spans="1:7" ht="22.5" customHeight="1">
      <c r="A15" s="50">
        <v>1</v>
      </c>
      <c r="B15" s="51" t="s">
        <v>147</v>
      </c>
      <c r="C15" s="623"/>
      <c r="D15" s="48">
        <f>ROUND((C15/('Приложение №1 (2.7)'!$F$17/'Приложение №1 (2.7)'!$F$16)),1)</f>
        <v>0</v>
      </c>
      <c r="E15" s="623">
        <v>261.6</v>
      </c>
      <c r="F15" s="48">
        <f>E15</f>
        <v>261.6</v>
      </c>
      <c r="G15" s="29" t="s">
        <v>249</v>
      </c>
    </row>
    <row r="16" spans="1:7" ht="22.5" customHeight="1">
      <c r="A16" s="50">
        <v>2</v>
      </c>
      <c r="B16" s="51" t="s">
        <v>148</v>
      </c>
      <c r="C16" s="623"/>
      <c r="D16" s="48">
        <f>ROUND((C16/('Приложение №1 (2.7)'!$F$17/'Приложение №1 (2.7)'!$F$16)),1)</f>
        <v>0</v>
      </c>
      <c r="E16" s="623">
        <v>0</v>
      </c>
      <c r="F16" s="48">
        <f>E16</f>
        <v>0</v>
      </c>
      <c r="G16" s="29" t="s">
        <v>251</v>
      </c>
    </row>
    <row r="17" spans="1:7" ht="22.5" customHeight="1">
      <c r="A17" s="57">
        <v>3</v>
      </c>
      <c r="B17" s="58" t="s">
        <v>149</v>
      </c>
      <c r="C17" s="564">
        <f>C18+C19</f>
        <v>0</v>
      </c>
      <c r="D17" s="564">
        <f>D18+D19</f>
        <v>0</v>
      </c>
      <c r="E17" s="564">
        <f>E18+E19</f>
        <v>4713.1</v>
      </c>
      <c r="F17" s="564">
        <f>F18+F19</f>
        <v>4713.1</v>
      </c>
      <c r="G17" s="29" t="s">
        <v>250</v>
      </c>
    </row>
    <row r="18" spans="1:6" ht="22.5" customHeight="1">
      <c r="A18" s="224"/>
      <c r="B18" s="570" t="s">
        <v>501</v>
      </c>
      <c r="C18" s="634"/>
      <c r="D18" s="227">
        <f>C18</f>
        <v>0</v>
      </c>
      <c r="E18" s="622">
        <v>1547.6</v>
      </c>
      <c r="F18" s="227">
        <f>E18</f>
        <v>1547.6</v>
      </c>
    </row>
    <row r="19" spans="1:6" ht="54" customHeight="1">
      <c r="A19" s="572"/>
      <c r="B19" s="571" t="s">
        <v>502</v>
      </c>
      <c r="C19" s="622"/>
      <c r="D19" s="227">
        <f>ROUND((C19/('Приложение №1 (2.7)'!$F$17/'Приложение №1 (2.7)'!$F$16)),1)</f>
        <v>0</v>
      </c>
      <c r="E19" s="622">
        <v>3165.5</v>
      </c>
      <c r="F19" s="227">
        <f>ROUND((E19/('Приложение №1 (2.7)'!$N$17/'Приложение №1 (2.7)'!$N$16)),1)</f>
        <v>3165.5</v>
      </c>
    </row>
    <row r="20" spans="1:7" ht="51.75">
      <c r="A20" s="57">
        <v>4</v>
      </c>
      <c r="B20" s="531" t="s">
        <v>150</v>
      </c>
      <c r="C20" s="633"/>
      <c r="D20" s="59">
        <f>C20</f>
        <v>0</v>
      </c>
      <c r="E20" s="648">
        <v>116.7</v>
      </c>
      <c r="F20" s="59">
        <f>E20</f>
        <v>116.7</v>
      </c>
      <c r="G20" s="29" t="s">
        <v>252</v>
      </c>
    </row>
    <row r="21" spans="1:6" ht="57.75" customHeight="1">
      <c r="A21" s="57">
        <v>5</v>
      </c>
      <c r="B21" s="531" t="s">
        <v>151</v>
      </c>
      <c r="C21" s="232">
        <f>C22+C25+C28+C31+C34+C37</f>
        <v>0</v>
      </c>
      <c r="D21" s="232">
        <f>D22+D25+D28+D31+D34+D37</f>
        <v>0</v>
      </c>
      <c r="E21" s="232">
        <f>E22+E25+E28+E31+E34+E37</f>
        <v>1059.2</v>
      </c>
      <c r="F21" s="232">
        <f>F22+F25+F28+F31+F34+F37</f>
        <v>1059.2</v>
      </c>
    </row>
    <row r="22" spans="1:9" s="35" customFormat="1" ht="22.5" customHeight="1">
      <c r="A22" s="568" t="s">
        <v>152</v>
      </c>
      <c r="B22" s="558" t="s">
        <v>486</v>
      </c>
      <c r="C22" s="565">
        <f>C23+C24</f>
        <v>0</v>
      </c>
      <c r="D22" s="565">
        <f>D23+D24</f>
        <v>0</v>
      </c>
      <c r="E22" s="565">
        <f>E23+E24</f>
        <v>8.5</v>
      </c>
      <c r="F22" s="565">
        <f>F23+F24</f>
        <v>8.5</v>
      </c>
      <c r="G22" s="42" t="s">
        <v>490</v>
      </c>
      <c r="H22" s="39"/>
      <c r="I22" s="39"/>
    </row>
    <row r="23" spans="1:9" s="35" customFormat="1" ht="22.5" customHeight="1">
      <c r="A23" s="55"/>
      <c r="B23" s="226" t="s">
        <v>492</v>
      </c>
      <c r="C23" s="632"/>
      <c r="D23" s="227">
        <f>C23</f>
        <v>0</v>
      </c>
      <c r="E23" s="632"/>
      <c r="F23" s="227">
        <f>E23</f>
        <v>0</v>
      </c>
      <c r="G23" s="42"/>
      <c r="H23" s="39"/>
      <c r="I23" s="39"/>
    </row>
    <row r="24" spans="1:9" s="35" customFormat="1" ht="22.5" customHeight="1">
      <c r="A24" s="55"/>
      <c r="B24" s="226" t="s">
        <v>493</v>
      </c>
      <c r="C24" s="632"/>
      <c r="D24" s="227">
        <f>ROUND((C24/('Приложение №1 (2.7)'!$F$17/'Приложение №1 (2.7)'!$F$16)),1)</f>
        <v>0</v>
      </c>
      <c r="E24" s="632">
        <v>8.5</v>
      </c>
      <c r="F24" s="227">
        <f>ROUND((E24/('Приложение №1 (2.7)'!$N$17/'Приложение №1 (2.7)'!$N$16)),1)</f>
        <v>8.5</v>
      </c>
      <c r="G24" s="42"/>
      <c r="H24" s="39"/>
      <c r="I24" s="39"/>
    </row>
    <row r="25" spans="1:7" s="35" customFormat="1" ht="39" customHeight="1">
      <c r="A25" s="569" t="s">
        <v>153</v>
      </c>
      <c r="B25" s="559" t="s">
        <v>503</v>
      </c>
      <c r="C25" s="565">
        <f>C26+C27</f>
        <v>0</v>
      </c>
      <c r="D25" s="565">
        <f>D26+D27</f>
        <v>0</v>
      </c>
      <c r="E25" s="565">
        <f>E26+E27</f>
        <v>0</v>
      </c>
      <c r="F25" s="565">
        <f>F26+F27</f>
        <v>0</v>
      </c>
      <c r="G25" s="42" t="s">
        <v>253</v>
      </c>
    </row>
    <row r="26" spans="1:7" s="35" customFormat="1" ht="22.5" customHeight="1">
      <c r="A26" s="56"/>
      <c r="B26" s="226" t="s">
        <v>492</v>
      </c>
      <c r="C26" s="629"/>
      <c r="D26" s="48">
        <f>C26</f>
        <v>0</v>
      </c>
      <c r="E26" s="629"/>
      <c r="F26" s="48">
        <f>E26</f>
        <v>0</v>
      </c>
      <c r="G26" s="42"/>
    </row>
    <row r="27" spans="1:7" s="35" customFormat="1" ht="22.5" customHeight="1">
      <c r="A27" s="56"/>
      <c r="B27" s="226" t="s">
        <v>493</v>
      </c>
      <c r="C27" s="629"/>
      <c r="D27" s="48">
        <f>ROUND((C27/('Приложение №1 (2.7)'!$F$17/'Приложение №1 (2.7)'!$F$16)),1)</f>
        <v>0</v>
      </c>
      <c r="E27" s="629"/>
      <c r="F27" s="48">
        <f>ROUND((E27/('Приложение №1 (2.7)'!$N$17/'Приложение №1 (2.7)'!$N$16)),1)</f>
        <v>0</v>
      </c>
      <c r="G27" s="42"/>
    </row>
    <row r="28" spans="1:7" s="35" customFormat="1" ht="22.5" customHeight="1">
      <c r="A28" s="569" t="s">
        <v>154</v>
      </c>
      <c r="B28" s="558" t="s">
        <v>504</v>
      </c>
      <c r="C28" s="565">
        <f>C29+C30</f>
        <v>0</v>
      </c>
      <c r="D28" s="565">
        <f>D29+D30</f>
        <v>0</v>
      </c>
      <c r="E28" s="565">
        <f>E29+E30</f>
        <v>0</v>
      </c>
      <c r="F28" s="565">
        <f>F29+F30</f>
        <v>0</v>
      </c>
      <c r="G28" s="42" t="s">
        <v>253</v>
      </c>
    </row>
    <row r="29" spans="1:7" s="35" customFormat="1" ht="22.5" customHeight="1">
      <c r="A29" s="56"/>
      <c r="B29" s="226" t="s">
        <v>492</v>
      </c>
      <c r="C29" s="629"/>
      <c r="D29" s="48">
        <f>C29</f>
        <v>0</v>
      </c>
      <c r="E29" s="629"/>
      <c r="F29" s="48">
        <f>E29</f>
        <v>0</v>
      </c>
      <c r="G29" s="42"/>
    </row>
    <row r="30" spans="1:7" s="35" customFormat="1" ht="22.5" customHeight="1">
      <c r="A30" s="56"/>
      <c r="B30" s="226" t="s">
        <v>493</v>
      </c>
      <c r="C30" s="629"/>
      <c r="D30" s="48">
        <f>ROUND((C30/('Приложение №1 (2.7)'!$F$17/'Приложение №1 (2.7)'!$F$16)),1)</f>
        <v>0</v>
      </c>
      <c r="E30" s="629"/>
      <c r="F30" s="48">
        <f>ROUND((E30/('Приложение №1 (2.7)'!$N$17/'Приложение №1 (2.7)'!$N$16)),1)</f>
        <v>0</v>
      </c>
      <c r="G30" s="42"/>
    </row>
    <row r="31" spans="1:7" s="35" customFormat="1" ht="45.75" customHeight="1">
      <c r="A31" s="569" t="s">
        <v>155</v>
      </c>
      <c r="B31" s="559" t="s">
        <v>505</v>
      </c>
      <c r="C31" s="565">
        <f>C32+C33</f>
        <v>0</v>
      </c>
      <c r="D31" s="565">
        <f>D32+D33</f>
        <v>0</v>
      </c>
      <c r="E31" s="565">
        <f>E32+E33</f>
        <v>21.9</v>
      </c>
      <c r="F31" s="565">
        <f>F32+F33</f>
        <v>21.9</v>
      </c>
      <c r="G31" s="42" t="s">
        <v>253</v>
      </c>
    </row>
    <row r="32" spans="1:7" s="35" customFormat="1" ht="22.5" customHeight="1">
      <c r="A32" s="56"/>
      <c r="B32" s="226" t="s">
        <v>492</v>
      </c>
      <c r="C32" s="630"/>
      <c r="D32" s="48">
        <f>C32</f>
        <v>0</v>
      </c>
      <c r="E32" s="631"/>
      <c r="F32" s="48">
        <f>E32</f>
        <v>0</v>
      </c>
      <c r="G32" s="42"/>
    </row>
    <row r="33" spans="1:7" s="35" customFormat="1" ht="22.5" customHeight="1">
      <c r="A33" s="56"/>
      <c r="B33" s="226" t="s">
        <v>493</v>
      </c>
      <c r="C33" s="630"/>
      <c r="D33" s="48">
        <f>ROUND((C33/('Приложение №1 (2.7)'!$F$17/'Приложение №1 (2.7)'!$F$16)),1)</f>
        <v>0</v>
      </c>
      <c r="E33" s="631">
        <v>21.9</v>
      </c>
      <c r="F33" s="48">
        <f>ROUND((E33/('Приложение №1 (2.7)'!$N$17/'Приложение №1 (2.7)'!$N$16)),1)</f>
        <v>21.9</v>
      </c>
      <c r="G33" s="42"/>
    </row>
    <row r="34" spans="1:7" s="35" customFormat="1" ht="36.75" customHeight="1">
      <c r="A34" s="569" t="s">
        <v>156</v>
      </c>
      <c r="B34" s="559" t="s">
        <v>506</v>
      </c>
      <c r="C34" s="565">
        <f>C35+C36</f>
        <v>0</v>
      </c>
      <c r="D34" s="565">
        <f>D35+D36</f>
        <v>0</v>
      </c>
      <c r="E34" s="565">
        <f>E35+E36</f>
        <v>0</v>
      </c>
      <c r="F34" s="565">
        <f>F35+F36</f>
        <v>0</v>
      </c>
      <c r="G34" s="42" t="s">
        <v>253</v>
      </c>
    </row>
    <row r="35" spans="1:7" s="35" customFormat="1" ht="23.25" customHeight="1">
      <c r="A35" s="56"/>
      <c r="B35" s="226" t="s">
        <v>492</v>
      </c>
      <c r="C35" s="629"/>
      <c r="D35" s="48">
        <f>C35</f>
        <v>0</v>
      </c>
      <c r="E35" s="629"/>
      <c r="F35" s="48">
        <f>E35</f>
        <v>0</v>
      </c>
      <c r="G35" s="42"/>
    </row>
    <row r="36" spans="1:7" s="35" customFormat="1" ht="23.25" customHeight="1">
      <c r="A36" s="56"/>
      <c r="B36" s="226" t="s">
        <v>493</v>
      </c>
      <c r="C36" s="629"/>
      <c r="D36" s="48">
        <f>ROUND((C36/('Приложение №1 (2.7)'!$F$17/'Приложение №1 (2.7)'!$F$16)),1)</f>
        <v>0</v>
      </c>
      <c r="E36" s="629"/>
      <c r="F36" s="48">
        <f>ROUND((E36/('Приложение №1 (2.7)'!$N$17/'Приложение №1 (2.7)'!$N$16)),1)</f>
        <v>0</v>
      </c>
      <c r="G36" s="42"/>
    </row>
    <row r="37" spans="1:7" s="35" customFormat="1" ht="22.5" customHeight="1">
      <c r="A37" s="569" t="s">
        <v>157</v>
      </c>
      <c r="B37" s="558" t="s">
        <v>507</v>
      </c>
      <c r="C37" s="565">
        <f>C38+C39</f>
        <v>0</v>
      </c>
      <c r="D37" s="565">
        <f>D38+D39</f>
        <v>0</v>
      </c>
      <c r="E37" s="565">
        <f>E38+E39</f>
        <v>1028.8</v>
      </c>
      <c r="F37" s="565">
        <f>F38+F39</f>
        <v>1028.8</v>
      </c>
      <c r="G37" s="42" t="s">
        <v>253</v>
      </c>
    </row>
    <row r="38" spans="1:7" s="35" customFormat="1" ht="22.5" customHeight="1">
      <c r="A38" s="569"/>
      <c r="B38" s="226" t="s">
        <v>492</v>
      </c>
      <c r="C38" s="628"/>
      <c r="D38" s="48">
        <f>C38</f>
        <v>0</v>
      </c>
      <c r="E38" s="654"/>
      <c r="F38" s="48">
        <f>E38</f>
        <v>0</v>
      </c>
      <c r="G38" s="42"/>
    </row>
    <row r="39" spans="1:7" s="35" customFormat="1" ht="22.5" customHeight="1">
      <c r="A39" s="56"/>
      <c r="B39" s="226" t="s">
        <v>493</v>
      </c>
      <c r="C39" s="629"/>
      <c r="D39" s="48">
        <f>ROUND((C39/('Приложение №1 (2.7)'!$F$17/'Приложение №1 (2.7)'!$F$16)),1)</f>
        <v>0</v>
      </c>
      <c r="E39" s="629">
        <v>1028.8</v>
      </c>
      <c r="F39" s="48">
        <f>ROUND((E39/('Приложение №1 (2.7)'!$N$17/'Приложение №1 (2.7)'!$N$16)),1)</f>
        <v>1028.8</v>
      </c>
      <c r="G39" s="42"/>
    </row>
    <row r="40" spans="1:7" ht="22.5" customHeight="1">
      <c r="A40" s="57" t="s">
        <v>18</v>
      </c>
      <c r="B40" s="58" t="s">
        <v>158</v>
      </c>
      <c r="C40" s="564">
        <f>C41+C42</f>
        <v>0</v>
      </c>
      <c r="D40" s="564">
        <f>D41+D42</f>
        <v>0</v>
      </c>
      <c r="E40" s="564">
        <f>E41+E42</f>
        <v>0</v>
      </c>
      <c r="F40" s="564">
        <f>F41+F42</f>
        <v>0</v>
      </c>
      <c r="G40" s="42" t="s">
        <v>253</v>
      </c>
    </row>
    <row r="41" spans="1:7" ht="22.5" customHeight="1">
      <c r="A41" s="553"/>
      <c r="B41" s="226" t="s">
        <v>492</v>
      </c>
      <c r="C41" s="621"/>
      <c r="D41" s="48">
        <f>C41</f>
        <v>0</v>
      </c>
      <c r="E41" s="621"/>
      <c r="F41" s="48">
        <f>E41</f>
        <v>0</v>
      </c>
      <c r="G41" s="42"/>
    </row>
    <row r="42" spans="1:7" ht="22.5" customHeight="1">
      <c r="A42" s="553"/>
      <c r="B42" s="226" t="s">
        <v>493</v>
      </c>
      <c r="C42" s="621"/>
      <c r="D42" s="48">
        <f>ROUND((C42/('Приложение №1 (2.7)'!$F$17/'Приложение №1 (2.7)'!$F$16)),1)</f>
        <v>0</v>
      </c>
      <c r="E42" s="621"/>
      <c r="F42" s="48">
        <f>ROUND((E42/('Приложение №1 (2.7)'!$N$17/'Приложение №1 (2.7)'!$N$16)),1)</f>
        <v>0</v>
      </c>
      <c r="G42" s="42"/>
    </row>
    <row r="43" spans="1:7" ht="22.5" customHeight="1">
      <c r="A43" s="57" t="s">
        <v>19</v>
      </c>
      <c r="B43" s="58" t="s">
        <v>159</v>
      </c>
      <c r="C43" s="564">
        <f>C44+C45</f>
        <v>0</v>
      </c>
      <c r="D43" s="564">
        <f>D44+D45</f>
        <v>0</v>
      </c>
      <c r="E43" s="564">
        <f>E44+E45</f>
        <v>13</v>
      </c>
      <c r="F43" s="564">
        <f>F44+F45</f>
        <v>13</v>
      </c>
      <c r="G43" s="42" t="s">
        <v>253</v>
      </c>
    </row>
    <row r="44" spans="1:7" ht="22.5" customHeight="1">
      <c r="A44" s="553"/>
      <c r="B44" s="226" t="s">
        <v>492</v>
      </c>
      <c r="C44" s="621"/>
      <c r="D44" s="48">
        <f>C44</f>
        <v>0</v>
      </c>
      <c r="E44" s="621">
        <v>13</v>
      </c>
      <c r="F44" s="48">
        <f>E44</f>
        <v>13</v>
      </c>
      <c r="G44" s="42"/>
    </row>
    <row r="45" spans="1:7" ht="22.5" customHeight="1">
      <c r="A45" s="553"/>
      <c r="B45" s="226" t="s">
        <v>493</v>
      </c>
      <c r="C45" s="621"/>
      <c r="D45" s="48">
        <f>ROUND((C45/('Приложение №1 (2.7)'!$F$17/'Приложение №1 (2.7)'!$F$16)),1)</f>
        <v>0</v>
      </c>
      <c r="E45" s="621"/>
      <c r="F45" s="48">
        <f>ROUND((E45/('Приложение №1 (2.7)'!$N$17/'Приложение №1 (2.7)'!$N$16)),1)</f>
        <v>0</v>
      </c>
      <c r="G45" s="42"/>
    </row>
    <row r="46" spans="1:6" ht="22.5" customHeight="1">
      <c r="A46" s="57" t="s">
        <v>20</v>
      </c>
      <c r="B46" s="58" t="s">
        <v>160</v>
      </c>
      <c r="C46" s="564">
        <f>C47+C48</f>
        <v>0</v>
      </c>
      <c r="D46" s="564">
        <f>D47+D48</f>
        <v>0</v>
      </c>
      <c r="E46" s="564">
        <f>E47+E48</f>
        <v>0</v>
      </c>
      <c r="F46" s="564">
        <f>F47+F48</f>
        <v>0</v>
      </c>
    </row>
    <row r="47" spans="1:6" ht="22.5" customHeight="1">
      <c r="A47" s="553"/>
      <c r="B47" s="226" t="s">
        <v>492</v>
      </c>
      <c r="C47" s="621"/>
      <c r="D47" s="48">
        <f>C47</f>
        <v>0</v>
      </c>
      <c r="E47" s="621"/>
      <c r="F47" s="48">
        <f>E47</f>
        <v>0</v>
      </c>
    </row>
    <row r="48" spans="1:6" ht="22.5" customHeight="1">
      <c r="A48" s="553"/>
      <c r="B48" s="226" t="s">
        <v>493</v>
      </c>
      <c r="C48" s="621"/>
      <c r="D48" s="48">
        <f>ROUND((C48/('Приложение №1 (2.7)'!$F$17/'Приложение №1 (2.7)'!$F$16)),1)</f>
        <v>0</v>
      </c>
      <c r="E48" s="621"/>
      <c r="F48" s="48">
        <f>ROUND((E48/('Приложение №1 (2.7)'!$N$17/'Приложение №1 (2.7)'!$N$16)),1)</f>
        <v>0</v>
      </c>
    </row>
    <row r="49" spans="1:7" ht="22.5" customHeight="1">
      <c r="A49" s="57" t="s">
        <v>21</v>
      </c>
      <c r="B49" s="58" t="s">
        <v>161</v>
      </c>
      <c r="C49" s="564">
        <f>C50+C51</f>
        <v>0</v>
      </c>
      <c r="D49" s="564">
        <f>D50+D51</f>
        <v>0</v>
      </c>
      <c r="E49" s="564">
        <f>E50+E51</f>
        <v>247.1</v>
      </c>
      <c r="F49" s="564">
        <f>F50+F51</f>
        <v>247.1</v>
      </c>
      <c r="G49" s="29" t="s">
        <v>254</v>
      </c>
    </row>
    <row r="50" spans="1:6" ht="22.5" customHeight="1">
      <c r="A50" s="553"/>
      <c r="B50" s="226" t="s">
        <v>492</v>
      </c>
      <c r="C50" s="621"/>
      <c r="D50" s="48">
        <f>C50</f>
        <v>0</v>
      </c>
      <c r="E50" s="621"/>
      <c r="F50" s="48">
        <f>E50</f>
        <v>0</v>
      </c>
    </row>
    <row r="51" spans="1:6" ht="22.5" customHeight="1">
      <c r="A51" s="553"/>
      <c r="B51" s="226" t="s">
        <v>493</v>
      </c>
      <c r="C51" s="621"/>
      <c r="D51" s="48">
        <f>ROUND((C51/('Приложение №1 (2.7)'!$F$17/'Приложение №1 (2.7)'!$F$16)),1)</f>
        <v>0</v>
      </c>
      <c r="E51" s="621">
        <v>247.1</v>
      </c>
      <c r="F51" s="48">
        <f>ROUND((E51/('Приложение №1 (2.7)'!$N$17/'Приложение №1 (2.7)'!$N$16)),1)</f>
        <v>247.1</v>
      </c>
    </row>
    <row r="52" spans="1:7" ht="22.5" customHeight="1">
      <c r="A52" s="57" t="s">
        <v>22</v>
      </c>
      <c r="B52" s="58" t="s">
        <v>162</v>
      </c>
      <c r="C52" s="59">
        <f>C53+C56+C59+C62+C65+C68+C71</f>
        <v>0</v>
      </c>
      <c r="D52" s="564">
        <f>D53+D56+D59+D62+D65+D68+D71</f>
        <v>0</v>
      </c>
      <c r="E52" s="59">
        <f>E53+E56+E59+E62+E65+E68+E71</f>
        <v>210.29999999999998</v>
      </c>
      <c r="F52" s="564">
        <f>F53+F56+F59+F62+F65+F68+F71</f>
        <v>210.29999999999998</v>
      </c>
      <c r="G52" s="42" t="s">
        <v>262</v>
      </c>
    </row>
    <row r="53" spans="1:7" ht="22.5" customHeight="1">
      <c r="A53" s="567" t="s">
        <v>508</v>
      </c>
      <c r="B53" s="566" t="s">
        <v>255</v>
      </c>
      <c r="C53" s="59">
        <f>C54+C55</f>
        <v>0</v>
      </c>
      <c r="D53" s="59">
        <f>D54+D55</f>
        <v>0</v>
      </c>
      <c r="E53" s="59">
        <f>E54+E55</f>
        <v>0</v>
      </c>
      <c r="F53" s="59">
        <f>F54+F55</f>
        <v>0</v>
      </c>
      <c r="G53" s="42" t="s">
        <v>262</v>
      </c>
    </row>
    <row r="54" spans="1:7" ht="22.5" customHeight="1">
      <c r="A54" s="553"/>
      <c r="B54" s="226" t="s">
        <v>492</v>
      </c>
      <c r="C54" s="622"/>
      <c r="D54" s="48">
        <f>C54</f>
        <v>0</v>
      </c>
      <c r="E54" s="622"/>
      <c r="F54" s="48">
        <f>E54</f>
        <v>0</v>
      </c>
      <c r="G54" s="42" t="s">
        <v>262</v>
      </c>
    </row>
    <row r="55" spans="1:7" ht="22.5" customHeight="1">
      <c r="A55" s="553"/>
      <c r="B55" s="226" t="s">
        <v>493</v>
      </c>
      <c r="C55" s="622"/>
      <c r="D55" s="48">
        <f>ROUND((C55/('Приложение №1 (2.7)'!$F$17/'Приложение №1 (2.7)'!$F$16)),1)</f>
        <v>0</v>
      </c>
      <c r="E55" s="622"/>
      <c r="F55" s="48">
        <f>ROUND((E55/('Приложение №1 (2.7)'!$N$17/'Приложение №1 (2.7)'!$N$16)),1)</f>
        <v>0</v>
      </c>
      <c r="G55" s="42" t="s">
        <v>262</v>
      </c>
    </row>
    <row r="56" spans="1:7" ht="22.5" customHeight="1">
      <c r="A56" s="50" t="s">
        <v>509</v>
      </c>
      <c r="B56" s="566" t="s">
        <v>256</v>
      </c>
      <c r="C56" s="59">
        <f>C57+C58</f>
        <v>0</v>
      </c>
      <c r="D56" s="59">
        <f>D57+D58</f>
        <v>0</v>
      </c>
      <c r="E56" s="59">
        <f>E57+E58</f>
        <v>0</v>
      </c>
      <c r="F56" s="59">
        <f>F57+F58</f>
        <v>0</v>
      </c>
      <c r="G56" s="42" t="s">
        <v>262</v>
      </c>
    </row>
    <row r="57" spans="1:7" ht="22.5" customHeight="1">
      <c r="A57" s="553"/>
      <c r="B57" s="226" t="s">
        <v>492</v>
      </c>
      <c r="C57" s="622"/>
      <c r="D57" s="48">
        <f>C57</f>
        <v>0</v>
      </c>
      <c r="E57" s="622"/>
      <c r="F57" s="48">
        <f>E57</f>
        <v>0</v>
      </c>
      <c r="G57" s="42" t="s">
        <v>262</v>
      </c>
    </row>
    <row r="58" spans="1:7" ht="22.5" customHeight="1">
      <c r="A58" s="553"/>
      <c r="B58" s="226" t="s">
        <v>493</v>
      </c>
      <c r="C58" s="622"/>
      <c r="D58" s="48">
        <f>ROUND((C58/('Приложение №1 (2.7)'!$F$17/'Приложение №1 (2.7)'!$F$16)),1)</f>
        <v>0</v>
      </c>
      <c r="E58" s="622"/>
      <c r="F58" s="48">
        <f>ROUND((E58/('Приложение №1 (2.7)'!$N$17/'Приложение №1 (2.7)'!$N$16)),1)</f>
        <v>0</v>
      </c>
      <c r="G58" s="42" t="s">
        <v>262</v>
      </c>
    </row>
    <row r="59" spans="1:7" ht="22.5" customHeight="1">
      <c r="A59" s="50" t="s">
        <v>510</v>
      </c>
      <c r="B59" s="566" t="s">
        <v>257</v>
      </c>
      <c r="C59" s="59">
        <f>C60+C61</f>
        <v>0</v>
      </c>
      <c r="D59" s="59">
        <f>D60+D61</f>
        <v>0</v>
      </c>
      <c r="E59" s="59">
        <f>E60+E61</f>
        <v>86.6</v>
      </c>
      <c r="F59" s="59">
        <f>F60+F61</f>
        <v>86.6</v>
      </c>
      <c r="G59" s="42" t="s">
        <v>262</v>
      </c>
    </row>
    <row r="60" spans="1:7" ht="22.5" customHeight="1">
      <c r="A60" s="553"/>
      <c r="B60" s="226" t="s">
        <v>492</v>
      </c>
      <c r="C60" s="622"/>
      <c r="D60" s="48">
        <f>C60</f>
        <v>0</v>
      </c>
      <c r="E60" s="622"/>
      <c r="F60" s="48">
        <f>E60</f>
        <v>0</v>
      </c>
      <c r="G60" s="42" t="s">
        <v>262</v>
      </c>
    </row>
    <row r="61" spans="1:7" ht="22.5" customHeight="1">
      <c r="A61" s="553"/>
      <c r="B61" s="226" t="s">
        <v>493</v>
      </c>
      <c r="C61" s="622"/>
      <c r="D61" s="48">
        <f>ROUND((C61/('Приложение №1 (2.7)'!$F$17/'Приложение №1 (2.7)'!$F$16)),1)</f>
        <v>0</v>
      </c>
      <c r="E61" s="622">
        <v>86.6</v>
      </c>
      <c r="F61" s="48">
        <f>ROUND((E61/('Приложение №1 (2.7)'!$N$17/'Приложение №1 (2.7)'!$N$16)),1)</f>
        <v>86.6</v>
      </c>
      <c r="G61" s="42" t="s">
        <v>262</v>
      </c>
    </row>
    <row r="62" spans="1:7" ht="22.5" customHeight="1">
      <c r="A62" s="567" t="s">
        <v>511</v>
      </c>
      <c r="B62" s="566" t="s">
        <v>258</v>
      </c>
      <c r="C62" s="59">
        <f>C63+C64</f>
        <v>0</v>
      </c>
      <c r="D62" s="59">
        <f>D63+D64</f>
        <v>0</v>
      </c>
      <c r="E62" s="59">
        <f>E63+E64</f>
        <v>111</v>
      </c>
      <c r="F62" s="59">
        <f>F63+F64</f>
        <v>111</v>
      </c>
      <c r="G62" s="42" t="s">
        <v>262</v>
      </c>
    </row>
    <row r="63" spans="1:7" ht="22.5" customHeight="1">
      <c r="A63" s="553"/>
      <c r="B63" s="226" t="s">
        <v>492</v>
      </c>
      <c r="C63" s="622"/>
      <c r="D63" s="48">
        <f>C63</f>
        <v>0</v>
      </c>
      <c r="E63" s="622"/>
      <c r="F63" s="48">
        <f>E63</f>
        <v>0</v>
      </c>
      <c r="G63" s="42" t="s">
        <v>262</v>
      </c>
    </row>
    <row r="64" spans="1:7" ht="22.5" customHeight="1">
      <c r="A64" s="553"/>
      <c r="B64" s="226" t="s">
        <v>493</v>
      </c>
      <c r="C64" s="622"/>
      <c r="D64" s="48">
        <f>ROUND((C64/('Приложение №1 (2.7)'!$F$17/'Приложение №1 (2.7)'!$F$16)),1)</f>
        <v>0</v>
      </c>
      <c r="E64" s="622">
        <v>111</v>
      </c>
      <c r="F64" s="48">
        <f>ROUND((E64/('Приложение №1 (2.7)'!$N$17/'Приложение №1 (2.7)'!$N$16)),1)</f>
        <v>111</v>
      </c>
      <c r="G64" s="42" t="s">
        <v>262</v>
      </c>
    </row>
    <row r="65" spans="1:7" ht="22.5" customHeight="1">
      <c r="A65" s="50" t="s">
        <v>512</v>
      </c>
      <c r="B65" s="566" t="s">
        <v>259</v>
      </c>
      <c r="C65" s="59">
        <f>C66+C67</f>
        <v>0</v>
      </c>
      <c r="D65" s="59">
        <f>D66+D67</f>
        <v>0</v>
      </c>
      <c r="E65" s="59">
        <f>E66+E67</f>
        <v>12.7</v>
      </c>
      <c r="F65" s="59">
        <f>F66+F67</f>
        <v>12.7</v>
      </c>
      <c r="G65" s="42" t="s">
        <v>262</v>
      </c>
    </row>
    <row r="66" spans="1:7" ht="22.5" customHeight="1">
      <c r="A66" s="553"/>
      <c r="B66" s="226" t="s">
        <v>492</v>
      </c>
      <c r="C66" s="622"/>
      <c r="D66" s="48">
        <f>C66</f>
        <v>0</v>
      </c>
      <c r="E66" s="622"/>
      <c r="F66" s="48">
        <f>E66</f>
        <v>0</v>
      </c>
      <c r="G66" s="42" t="s">
        <v>262</v>
      </c>
    </row>
    <row r="67" spans="1:7" ht="22.5" customHeight="1">
      <c r="A67" s="553"/>
      <c r="B67" s="226" t="s">
        <v>493</v>
      </c>
      <c r="C67" s="622"/>
      <c r="D67" s="48">
        <f>ROUND((C67/('Приложение №1 (2.7)'!$F$17/'Приложение №1 (2.7)'!$F$16)),1)</f>
        <v>0</v>
      </c>
      <c r="E67" s="622">
        <v>12.7</v>
      </c>
      <c r="F67" s="48">
        <f>ROUND((E67/('Приложение №1 (2.7)'!$N$17/'Приложение №1 (2.7)'!$N$16)),1)</f>
        <v>12.7</v>
      </c>
      <c r="G67" s="42" t="s">
        <v>262</v>
      </c>
    </row>
    <row r="68" spans="1:7" ht="22.5" customHeight="1">
      <c r="A68" s="50" t="s">
        <v>513</v>
      </c>
      <c r="B68" s="566" t="s">
        <v>260</v>
      </c>
      <c r="C68" s="59">
        <f>C69+C70</f>
        <v>0</v>
      </c>
      <c r="D68" s="59">
        <f>D69+D70</f>
        <v>0</v>
      </c>
      <c r="E68" s="59">
        <f>E69+E70</f>
        <v>0</v>
      </c>
      <c r="F68" s="59">
        <f>F69+F70</f>
        <v>0</v>
      </c>
      <c r="G68" s="42" t="s">
        <v>262</v>
      </c>
    </row>
    <row r="69" spans="1:7" ht="22.5" customHeight="1">
      <c r="A69" s="553"/>
      <c r="B69" s="226" t="s">
        <v>492</v>
      </c>
      <c r="C69" s="622"/>
      <c r="D69" s="48">
        <f>C69</f>
        <v>0</v>
      </c>
      <c r="E69" s="622"/>
      <c r="F69" s="48">
        <f>E69</f>
        <v>0</v>
      </c>
      <c r="G69" s="42" t="s">
        <v>262</v>
      </c>
    </row>
    <row r="70" spans="1:7" ht="22.5" customHeight="1">
      <c r="A70" s="553"/>
      <c r="B70" s="226" t="s">
        <v>493</v>
      </c>
      <c r="C70" s="622"/>
      <c r="D70" s="48">
        <f>ROUND((C70/('Приложение №1 (2.7)'!$F$17/'Приложение №1 (2.7)'!$F$16)),1)</f>
        <v>0</v>
      </c>
      <c r="E70" s="622"/>
      <c r="F70" s="48">
        <f>ROUND((E70/('Приложение №1 (2.7)'!$N$17/'Приложение №1 (2.7)'!$N$16)),1)</f>
        <v>0</v>
      </c>
      <c r="G70" s="42" t="s">
        <v>262</v>
      </c>
    </row>
    <row r="71" spans="1:7" ht="22.5" customHeight="1">
      <c r="A71" s="57" t="s">
        <v>514</v>
      </c>
      <c r="B71" s="58" t="s">
        <v>487</v>
      </c>
      <c r="C71" s="564">
        <f>C72+C73+C76+C79+C82+C85+C88+C91+C94+C97+C100</f>
        <v>0</v>
      </c>
      <c r="D71" s="564">
        <f>D72+D73+D76+D79+D82+D85+D88+D91+D94+D97+D100</f>
        <v>0</v>
      </c>
      <c r="E71" s="564">
        <f>E72+E73+E76+E79+E82+E85+E88+E91+E94+E97+E100</f>
        <v>0</v>
      </c>
      <c r="F71" s="564">
        <f>F72+F73+F76+F79+F82+F85+F88+F91+F94+F97+F100</f>
        <v>0</v>
      </c>
      <c r="G71" s="42" t="s">
        <v>262</v>
      </c>
    </row>
    <row r="72" spans="1:7" ht="72">
      <c r="A72" s="574" t="s">
        <v>515</v>
      </c>
      <c r="B72" s="559" t="s">
        <v>488</v>
      </c>
      <c r="C72" s="628"/>
      <c r="D72" s="562">
        <f>ROUND((C72/('Приложение №1 (2.7)'!$F$17/'Приложение №1 (2.7)'!$F$16)),1)</f>
        <v>0</v>
      </c>
      <c r="E72" s="628"/>
      <c r="F72" s="562">
        <f>ROUND((E72/('Приложение №1 (2.7)'!$N$17/'Приложение №1 (2.7)'!$N$16)),1)</f>
        <v>0</v>
      </c>
      <c r="G72" s="42" t="s">
        <v>262</v>
      </c>
    </row>
    <row r="73" spans="1:7" ht="22.5" customHeight="1">
      <c r="A73" s="574" t="s">
        <v>516</v>
      </c>
      <c r="B73" s="566" t="s">
        <v>489</v>
      </c>
      <c r="C73" s="562">
        <f>C74+C75</f>
        <v>0</v>
      </c>
      <c r="D73" s="562">
        <f>D74+D75</f>
        <v>0</v>
      </c>
      <c r="E73" s="562">
        <f>E74+E75</f>
        <v>0</v>
      </c>
      <c r="F73" s="562">
        <f>F74+F75</f>
        <v>0</v>
      </c>
      <c r="G73" s="42" t="s">
        <v>262</v>
      </c>
    </row>
    <row r="74" spans="1:7" ht="22.5" customHeight="1">
      <c r="A74" s="553"/>
      <c r="B74" s="226" t="s">
        <v>492</v>
      </c>
      <c r="C74" s="625"/>
      <c r="D74" s="48">
        <f>C74</f>
        <v>0</v>
      </c>
      <c r="E74" s="625"/>
      <c r="F74" s="48">
        <f>E74</f>
        <v>0</v>
      </c>
      <c r="G74" s="42" t="s">
        <v>262</v>
      </c>
    </row>
    <row r="75" spans="1:7" ht="22.5" customHeight="1">
      <c r="A75" s="553"/>
      <c r="B75" s="226" t="s">
        <v>493</v>
      </c>
      <c r="C75" s="625"/>
      <c r="D75" s="48">
        <f>ROUND((C75/('Приложение №1 (2.7)'!$F$17/'Приложение №1 (2.7)'!$F$16)),1)</f>
        <v>0</v>
      </c>
      <c r="E75" s="625"/>
      <c r="F75" s="48">
        <f>ROUND((E75/('Приложение №1 (2.7)'!$N$17/'Приложение №1 (2.7)'!$N$16)),1)</f>
        <v>0</v>
      </c>
      <c r="G75" s="42" t="s">
        <v>262</v>
      </c>
    </row>
    <row r="76" spans="1:7" ht="22.5" customHeight="1">
      <c r="A76" s="574" t="s">
        <v>517</v>
      </c>
      <c r="B76" s="635" t="s">
        <v>261</v>
      </c>
      <c r="C76" s="562">
        <f>C77+C78</f>
        <v>0</v>
      </c>
      <c r="D76" s="562">
        <f>D77+D78</f>
        <v>0</v>
      </c>
      <c r="E76" s="562">
        <f>E77+E78</f>
        <v>0</v>
      </c>
      <c r="F76" s="562">
        <f>F77+F78</f>
        <v>0</v>
      </c>
      <c r="G76" s="42" t="s">
        <v>262</v>
      </c>
    </row>
    <row r="77" spans="1:7" ht="22.5" customHeight="1">
      <c r="A77" s="224"/>
      <c r="B77" s="226" t="s">
        <v>492</v>
      </c>
      <c r="C77" s="622"/>
      <c r="D77" s="227">
        <f>C77</f>
        <v>0</v>
      </c>
      <c r="E77" s="622"/>
      <c r="F77" s="227">
        <f>E77</f>
        <v>0</v>
      </c>
      <c r="G77" s="42" t="s">
        <v>262</v>
      </c>
    </row>
    <row r="78" spans="1:7" ht="22.5" customHeight="1">
      <c r="A78" s="224"/>
      <c r="B78" s="226" t="s">
        <v>493</v>
      </c>
      <c r="C78" s="622"/>
      <c r="D78" s="227">
        <f>ROUND((C78/('Приложение №1 (2.7)'!$F$17/'Приложение №1 (2.7)'!$F$16)),1)</f>
        <v>0</v>
      </c>
      <c r="E78" s="622"/>
      <c r="F78" s="227">
        <f>ROUND((E78/('Приложение №1 (2.7)'!$N$17/'Приложение №1 (2.7)'!$N$16)),1)</f>
        <v>0</v>
      </c>
      <c r="G78" s="42" t="s">
        <v>262</v>
      </c>
    </row>
    <row r="79" spans="1:7" ht="22.5" customHeight="1">
      <c r="A79" s="574" t="s">
        <v>518</v>
      </c>
      <c r="B79" s="635" t="s">
        <v>261</v>
      </c>
      <c r="C79" s="562">
        <f>C80+C81</f>
        <v>0</v>
      </c>
      <c r="D79" s="562">
        <f>D80+D81</f>
        <v>0</v>
      </c>
      <c r="E79" s="562">
        <f>E80+E81</f>
        <v>0</v>
      </c>
      <c r="F79" s="562">
        <f>F80+F81</f>
        <v>0</v>
      </c>
      <c r="G79" s="42" t="s">
        <v>262</v>
      </c>
    </row>
    <row r="80" spans="1:7" ht="22.5" customHeight="1">
      <c r="A80" s="573"/>
      <c r="B80" s="226" t="s">
        <v>492</v>
      </c>
      <c r="C80" s="622"/>
      <c r="D80" s="227">
        <f>C80</f>
        <v>0</v>
      </c>
      <c r="E80" s="622"/>
      <c r="F80" s="227">
        <f>E80</f>
        <v>0</v>
      </c>
      <c r="G80" s="42" t="s">
        <v>262</v>
      </c>
    </row>
    <row r="81" spans="1:7" ht="22.5" customHeight="1">
      <c r="A81" s="573"/>
      <c r="B81" s="226" t="s">
        <v>493</v>
      </c>
      <c r="C81" s="622"/>
      <c r="D81" s="227">
        <f>ROUND((C81/('Приложение №1 (2.7)'!$F$17/'Приложение №1 (2.7)'!$F$16)),1)</f>
        <v>0</v>
      </c>
      <c r="E81" s="622"/>
      <c r="F81" s="227">
        <f>ROUND((E81/('Приложение №1 (2.7)'!$N$17/'Приложение №1 (2.7)'!$N$16)),1)</f>
        <v>0</v>
      </c>
      <c r="G81" s="42" t="s">
        <v>262</v>
      </c>
    </row>
    <row r="82" spans="1:7" ht="22.5" customHeight="1">
      <c r="A82" s="574" t="s">
        <v>519</v>
      </c>
      <c r="B82" s="635" t="s">
        <v>261</v>
      </c>
      <c r="C82" s="562">
        <f>C83+C84</f>
        <v>0</v>
      </c>
      <c r="D82" s="562">
        <f>D83+D84</f>
        <v>0</v>
      </c>
      <c r="E82" s="562">
        <f>E83+E84</f>
        <v>0</v>
      </c>
      <c r="F82" s="562">
        <f>F83+F84</f>
        <v>0</v>
      </c>
      <c r="G82" s="42" t="s">
        <v>262</v>
      </c>
    </row>
    <row r="83" spans="1:7" ht="22.5" customHeight="1">
      <c r="A83" s="573"/>
      <c r="B83" s="226" t="s">
        <v>492</v>
      </c>
      <c r="C83" s="622"/>
      <c r="D83" s="227">
        <f>C83</f>
        <v>0</v>
      </c>
      <c r="E83" s="622"/>
      <c r="F83" s="227">
        <f>E83</f>
        <v>0</v>
      </c>
      <c r="G83" s="42" t="s">
        <v>262</v>
      </c>
    </row>
    <row r="84" spans="1:7" ht="22.5" customHeight="1">
      <c r="A84" s="573"/>
      <c r="B84" s="226" t="s">
        <v>493</v>
      </c>
      <c r="C84" s="622"/>
      <c r="D84" s="227">
        <f>ROUND((C84/('Приложение №1 (2.7)'!$F$17/'Приложение №1 (2.7)'!$F$16)),1)</f>
        <v>0</v>
      </c>
      <c r="E84" s="622"/>
      <c r="F84" s="227">
        <f>ROUND((E84/('Приложение №1 (2.7)'!$N$17/'Приложение №1 (2.7)'!$N$16)),1)</f>
        <v>0</v>
      </c>
      <c r="G84" s="42" t="s">
        <v>262</v>
      </c>
    </row>
    <row r="85" spans="1:7" ht="22.5" customHeight="1">
      <c r="A85" s="574" t="s">
        <v>520</v>
      </c>
      <c r="B85" s="635" t="s">
        <v>261</v>
      </c>
      <c r="C85" s="562">
        <f>C86+C87</f>
        <v>0</v>
      </c>
      <c r="D85" s="562">
        <f>D86+D87</f>
        <v>0</v>
      </c>
      <c r="E85" s="627">
        <f>E86+E87</f>
        <v>0</v>
      </c>
      <c r="F85" s="562">
        <f>F86+F87</f>
        <v>0</v>
      </c>
      <c r="G85" s="42" t="s">
        <v>262</v>
      </c>
    </row>
    <row r="86" spans="1:7" ht="22.5" customHeight="1">
      <c r="A86" s="573"/>
      <c r="B86" s="226" t="s">
        <v>492</v>
      </c>
      <c r="C86" s="622"/>
      <c r="D86" s="227">
        <f>C86</f>
        <v>0</v>
      </c>
      <c r="E86" s="622"/>
      <c r="F86" s="227">
        <f>E86</f>
        <v>0</v>
      </c>
      <c r="G86" s="42" t="s">
        <v>262</v>
      </c>
    </row>
    <row r="87" spans="1:7" ht="22.5" customHeight="1">
      <c r="A87" s="573"/>
      <c r="B87" s="226" t="s">
        <v>493</v>
      </c>
      <c r="C87" s="622"/>
      <c r="D87" s="227">
        <f>ROUND((C87/('Приложение №1 (2.7)'!$F$17/'Приложение №1 (2.7)'!$F$16)),1)</f>
        <v>0</v>
      </c>
      <c r="E87" s="622"/>
      <c r="F87" s="227">
        <f>ROUND((E87/('Приложение №1 (2.7)'!$N$17/'Приложение №1 (2.7)'!$N$16)),1)</f>
        <v>0</v>
      </c>
      <c r="G87" s="42" t="s">
        <v>262</v>
      </c>
    </row>
    <row r="88" spans="1:7" ht="22.5" customHeight="1">
      <c r="A88" s="574" t="s">
        <v>521</v>
      </c>
      <c r="B88" s="635" t="s">
        <v>261</v>
      </c>
      <c r="C88" s="562">
        <f>C89+C90</f>
        <v>0</v>
      </c>
      <c r="D88" s="562">
        <f>D89+D90</f>
        <v>0</v>
      </c>
      <c r="E88" s="562">
        <f>E89+E90</f>
        <v>0</v>
      </c>
      <c r="F88" s="562">
        <f>F89+F90</f>
        <v>0</v>
      </c>
      <c r="G88" s="42" t="s">
        <v>262</v>
      </c>
    </row>
    <row r="89" spans="1:7" ht="22.5" customHeight="1">
      <c r="A89" s="573"/>
      <c r="B89" s="226" t="s">
        <v>492</v>
      </c>
      <c r="C89" s="622"/>
      <c r="D89" s="227">
        <f>C89</f>
        <v>0</v>
      </c>
      <c r="E89" s="622"/>
      <c r="F89" s="227">
        <f>E89</f>
        <v>0</v>
      </c>
      <c r="G89" s="42" t="s">
        <v>262</v>
      </c>
    </row>
    <row r="90" spans="1:7" ht="22.5" customHeight="1">
      <c r="A90" s="573"/>
      <c r="B90" s="226" t="s">
        <v>493</v>
      </c>
      <c r="C90" s="622"/>
      <c r="D90" s="227">
        <f>ROUND((C90/('Приложение №1 (2.7)'!$F$17/'Приложение №1 (2.7)'!$F$16)),1)</f>
        <v>0</v>
      </c>
      <c r="E90" s="622"/>
      <c r="F90" s="227">
        <f>ROUND((E90/('Приложение №1 (2.7)'!$N$17/'Приложение №1 (2.7)'!$N$16)),1)</f>
        <v>0</v>
      </c>
      <c r="G90" s="42" t="s">
        <v>262</v>
      </c>
    </row>
    <row r="91" spans="1:7" ht="22.5" customHeight="1">
      <c r="A91" s="574" t="s">
        <v>522</v>
      </c>
      <c r="B91" s="635" t="s">
        <v>261</v>
      </c>
      <c r="C91" s="562">
        <f>C92+C93</f>
        <v>0</v>
      </c>
      <c r="D91" s="562">
        <f>D92+D93</f>
        <v>0</v>
      </c>
      <c r="E91" s="562">
        <f>E92+E93</f>
        <v>0</v>
      </c>
      <c r="F91" s="562">
        <f>F92+F93</f>
        <v>0</v>
      </c>
      <c r="G91" s="42" t="s">
        <v>262</v>
      </c>
    </row>
    <row r="92" spans="1:7" ht="22.5" customHeight="1">
      <c r="A92" s="573"/>
      <c r="B92" s="226" t="s">
        <v>492</v>
      </c>
      <c r="C92" s="622"/>
      <c r="D92" s="227">
        <f>C92</f>
        <v>0</v>
      </c>
      <c r="E92" s="622"/>
      <c r="F92" s="227">
        <f>E92</f>
        <v>0</v>
      </c>
      <c r="G92" s="42" t="s">
        <v>262</v>
      </c>
    </row>
    <row r="93" spans="1:7" ht="22.5" customHeight="1">
      <c r="A93" s="573"/>
      <c r="B93" s="226" t="s">
        <v>493</v>
      </c>
      <c r="C93" s="622"/>
      <c r="D93" s="227">
        <f>ROUND((C93/('Приложение №1 (2.7)'!$F$17/'Приложение №1 (2.7)'!$F$16)),1)</f>
        <v>0</v>
      </c>
      <c r="E93" s="622"/>
      <c r="F93" s="227">
        <f>ROUND((E93/('Приложение №1 (2.7)'!$N$17/'Приложение №1 (2.7)'!$N$16)),1)</f>
        <v>0</v>
      </c>
      <c r="G93" s="42" t="s">
        <v>262</v>
      </c>
    </row>
    <row r="94" spans="1:7" ht="22.5" customHeight="1">
      <c r="A94" s="574" t="s">
        <v>523</v>
      </c>
      <c r="B94" s="635" t="s">
        <v>261</v>
      </c>
      <c r="C94" s="562">
        <f>C95+C96</f>
        <v>0</v>
      </c>
      <c r="D94" s="562">
        <f>D95+D96</f>
        <v>0</v>
      </c>
      <c r="E94" s="562">
        <f>E95+E96</f>
        <v>0</v>
      </c>
      <c r="F94" s="562">
        <f>F95+F96</f>
        <v>0</v>
      </c>
      <c r="G94" s="42" t="s">
        <v>262</v>
      </c>
    </row>
    <row r="95" spans="1:7" ht="22.5" customHeight="1">
      <c r="A95" s="573"/>
      <c r="B95" s="226" t="s">
        <v>492</v>
      </c>
      <c r="C95" s="622"/>
      <c r="D95" s="227">
        <f>C95</f>
        <v>0</v>
      </c>
      <c r="E95" s="622"/>
      <c r="F95" s="227">
        <f>E95</f>
        <v>0</v>
      </c>
      <c r="G95" s="42" t="s">
        <v>262</v>
      </c>
    </row>
    <row r="96" spans="1:7" ht="22.5" customHeight="1">
      <c r="A96" s="573"/>
      <c r="B96" s="226" t="s">
        <v>493</v>
      </c>
      <c r="C96" s="622"/>
      <c r="D96" s="227">
        <f>ROUND((C96/('Приложение №1 (2.7)'!$F$17/'Приложение №1 (2.7)'!$F$16)),1)</f>
        <v>0</v>
      </c>
      <c r="E96" s="622"/>
      <c r="F96" s="227">
        <f>ROUND((E96/('Приложение №1 (2.7)'!$N$17/'Приложение №1 (2.7)'!$N$16)),1)</f>
        <v>0</v>
      </c>
      <c r="G96" s="42" t="s">
        <v>262</v>
      </c>
    </row>
    <row r="97" spans="1:7" ht="22.5" customHeight="1">
      <c r="A97" s="560" t="s">
        <v>524</v>
      </c>
      <c r="B97" s="635" t="s">
        <v>261</v>
      </c>
      <c r="C97" s="562">
        <f>C98+C99</f>
        <v>0</v>
      </c>
      <c r="D97" s="562">
        <f>D98+D99</f>
        <v>0</v>
      </c>
      <c r="E97" s="562">
        <f>E98+E99</f>
        <v>0</v>
      </c>
      <c r="F97" s="562">
        <f>F98+F99</f>
        <v>0</v>
      </c>
      <c r="G97" s="42" t="s">
        <v>262</v>
      </c>
    </row>
    <row r="98" spans="1:7" ht="22.5" customHeight="1">
      <c r="A98" s="224"/>
      <c r="B98" s="226" t="s">
        <v>492</v>
      </c>
      <c r="C98" s="622"/>
      <c r="D98" s="227">
        <f>C98</f>
        <v>0</v>
      </c>
      <c r="E98" s="622"/>
      <c r="F98" s="227">
        <f>E98</f>
        <v>0</v>
      </c>
      <c r="G98" s="42" t="s">
        <v>262</v>
      </c>
    </row>
    <row r="99" spans="1:7" ht="22.5" customHeight="1">
      <c r="A99" s="224"/>
      <c r="B99" s="226" t="s">
        <v>493</v>
      </c>
      <c r="C99" s="622"/>
      <c r="D99" s="227">
        <f>ROUND((C99/('Приложение №1 (2.7)'!$F$17/'Приложение №1 (2.7)'!$F$16)),1)</f>
        <v>0</v>
      </c>
      <c r="E99" s="622"/>
      <c r="F99" s="227">
        <f>ROUND((E99/('Приложение №1 (2.7)'!$N$17/'Приложение №1 (2.7)'!$N$16)),1)</f>
        <v>0</v>
      </c>
      <c r="G99" s="42" t="s">
        <v>262</v>
      </c>
    </row>
    <row r="100" spans="1:7" ht="22.5" customHeight="1">
      <c r="A100" s="560" t="s">
        <v>525</v>
      </c>
      <c r="B100" s="635" t="s">
        <v>261</v>
      </c>
      <c r="C100" s="562">
        <f>C101+C102</f>
        <v>0</v>
      </c>
      <c r="D100" s="562">
        <f>D101+D102</f>
        <v>0</v>
      </c>
      <c r="E100" s="562">
        <f>E101+E102</f>
        <v>0</v>
      </c>
      <c r="F100" s="562">
        <f>F101+F102</f>
        <v>0</v>
      </c>
      <c r="G100" s="42" t="s">
        <v>262</v>
      </c>
    </row>
    <row r="101" spans="1:7" ht="22.5" customHeight="1">
      <c r="A101" s="224"/>
      <c r="B101" s="226" t="s">
        <v>492</v>
      </c>
      <c r="C101" s="622"/>
      <c r="D101" s="227">
        <f>C101</f>
        <v>0</v>
      </c>
      <c r="E101" s="622"/>
      <c r="F101" s="227">
        <f>E101</f>
        <v>0</v>
      </c>
      <c r="G101" s="42" t="s">
        <v>262</v>
      </c>
    </row>
    <row r="102" spans="1:7" ht="22.5" customHeight="1">
      <c r="A102" s="224"/>
      <c r="B102" s="226" t="s">
        <v>493</v>
      </c>
      <c r="C102" s="622"/>
      <c r="D102" s="227">
        <f>ROUND((C102/('Приложение №1 (2.7)'!$F$17/'Приложение №1 (2.7)'!$F$16)),1)</f>
        <v>0</v>
      </c>
      <c r="E102" s="622"/>
      <c r="F102" s="227">
        <f>ROUND((E102/('Приложение №1 (2.7)'!$N$17/'Приложение №1 (2.7)'!$N$16)),1)</f>
        <v>0</v>
      </c>
      <c r="G102" s="42" t="s">
        <v>262</v>
      </c>
    </row>
    <row r="103" spans="1:6" s="37" customFormat="1" ht="19.5" customHeight="1">
      <c r="A103" s="57">
        <v>11</v>
      </c>
      <c r="B103" s="58" t="s">
        <v>163</v>
      </c>
      <c r="C103" s="59">
        <f>C52+C49+C46+C43+C40+C21+C20+C17+C16+C15</f>
        <v>0</v>
      </c>
      <c r="D103" s="59">
        <f>D52+D49+D46+D43+D40+D21+D20+D17+D16+D15</f>
        <v>0</v>
      </c>
      <c r="E103" s="59">
        <f>E52+E49+E46+E43+E40+E21+E20+E17+E16+E15</f>
        <v>6621.000000000001</v>
      </c>
      <c r="F103" s="59">
        <f>F52+F49+F46+F43+F40+F21+F20+F17+F16+F15</f>
        <v>6621.000000000001</v>
      </c>
    </row>
    <row r="105" ht="15" hidden="1">
      <c r="B105" s="38" t="s">
        <v>164</v>
      </c>
    </row>
    <row r="106" ht="15" hidden="1">
      <c r="B106" s="38" t="s">
        <v>165</v>
      </c>
    </row>
    <row r="107" ht="15" hidden="1">
      <c r="B107" s="38"/>
    </row>
    <row r="108" ht="15" hidden="1">
      <c r="B108" s="38" t="s">
        <v>166</v>
      </c>
    </row>
    <row r="109" ht="15" hidden="1">
      <c r="B109" s="38" t="s">
        <v>167</v>
      </c>
    </row>
    <row r="110" ht="15" hidden="1">
      <c r="B110" s="38"/>
    </row>
    <row r="111" ht="15" hidden="1">
      <c r="B111" s="38" t="s">
        <v>168</v>
      </c>
    </row>
    <row r="112" ht="15" hidden="1">
      <c r="B112" s="38" t="s">
        <v>167</v>
      </c>
    </row>
  </sheetData>
  <sheetProtection password="DE88" sheet="1" objects="1" scenarios="1"/>
  <mergeCells count="6">
    <mergeCell ref="A13:A14"/>
    <mergeCell ref="B13:B14"/>
    <mergeCell ref="E13:F13"/>
    <mergeCell ref="A6:F6"/>
    <mergeCell ref="A10:F10"/>
    <mergeCell ref="C13:D13"/>
  </mergeCells>
  <printOptions/>
  <pageMargins left="0.7086614173228347" right="0.24" top="0.34" bottom="0.36" header="0.31496062992125984" footer="0.31496062992125984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K17"/>
  <sheetViews>
    <sheetView zoomScalePageLayoutView="0" workbookViewId="0" topLeftCell="C10">
      <selection activeCell="M14" sqref="M14"/>
    </sheetView>
  </sheetViews>
  <sheetFormatPr defaultColWidth="8.875" defaultRowHeight="12.75"/>
  <cols>
    <col min="1" max="1" width="7.50390625" style="28" customWidth="1"/>
    <col min="2" max="2" width="65.375" style="29" customWidth="1"/>
    <col min="3" max="3" width="21.125" style="28" customWidth="1"/>
    <col min="4" max="5" width="21.125" style="28" hidden="1" customWidth="1"/>
    <col min="6" max="7" width="17.625" style="28" customWidth="1"/>
    <col min="8" max="9" width="17.50390625" style="28" customWidth="1"/>
    <col min="10" max="11" width="16.50390625" style="28" customWidth="1"/>
    <col min="12" max="16384" width="8.875" style="29" customWidth="1"/>
  </cols>
  <sheetData>
    <row r="1" ht="18">
      <c r="K1" s="30" t="s">
        <v>169</v>
      </c>
    </row>
    <row r="2" ht="9.75" customHeight="1"/>
    <row r="3" spans="1:11" ht="25.5" customHeight="1">
      <c r="A3" s="740" t="s">
        <v>170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</row>
    <row r="4" spans="1:11" ht="8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0:11" ht="18">
      <c r="J5" s="39"/>
      <c r="K5" s="39" t="s">
        <v>16</v>
      </c>
    </row>
    <row r="6" spans="1:11" ht="61.5" customHeight="1">
      <c r="A6" s="741" t="s">
        <v>143</v>
      </c>
      <c r="B6" s="741" t="s">
        <v>171</v>
      </c>
      <c r="C6" s="744" t="s">
        <v>131</v>
      </c>
      <c r="D6" s="750" t="s">
        <v>534</v>
      </c>
      <c r="E6" s="749"/>
      <c r="F6" s="747" t="s">
        <v>172</v>
      </c>
      <c r="G6" s="747"/>
      <c r="H6" s="747"/>
      <c r="I6" s="747"/>
      <c r="J6" s="747"/>
      <c r="K6" s="747"/>
    </row>
    <row r="7" spans="1:11" ht="27" customHeight="1">
      <c r="A7" s="742"/>
      <c r="B7" s="742"/>
      <c r="C7" s="745"/>
      <c r="D7" s="748" t="s">
        <v>531</v>
      </c>
      <c r="E7" s="749"/>
      <c r="F7" s="748">
        <v>2016</v>
      </c>
      <c r="G7" s="749"/>
      <c r="H7" s="750">
        <v>2017</v>
      </c>
      <c r="I7" s="749"/>
      <c r="J7" s="750">
        <v>2018</v>
      </c>
      <c r="K7" s="749"/>
    </row>
    <row r="8" spans="1:11" ht="30.75" customHeight="1">
      <c r="A8" s="743"/>
      <c r="B8" s="743"/>
      <c r="C8" s="746"/>
      <c r="D8" s="552" t="s">
        <v>464</v>
      </c>
      <c r="E8" s="554" t="s">
        <v>465</v>
      </c>
      <c r="F8" s="521" t="s">
        <v>464</v>
      </c>
      <c r="G8" s="523" t="s">
        <v>465</v>
      </c>
      <c r="H8" s="521" t="s">
        <v>464</v>
      </c>
      <c r="I8" s="523" t="s">
        <v>465</v>
      </c>
      <c r="J8" s="521" t="s">
        <v>464</v>
      </c>
      <c r="K8" s="523" t="s">
        <v>465</v>
      </c>
    </row>
    <row r="9" spans="1:11" ht="21" customHeight="1">
      <c r="A9" s="527">
        <v>1</v>
      </c>
      <c r="B9" s="527">
        <v>2</v>
      </c>
      <c r="C9" s="528">
        <v>3</v>
      </c>
      <c r="D9" s="555">
        <v>4</v>
      </c>
      <c r="E9" s="555">
        <v>5</v>
      </c>
      <c r="F9" s="526">
        <v>4</v>
      </c>
      <c r="G9" s="526">
        <v>5</v>
      </c>
      <c r="H9" s="526">
        <v>6</v>
      </c>
      <c r="I9" s="526">
        <v>7</v>
      </c>
      <c r="J9" s="526">
        <v>8</v>
      </c>
      <c r="K9" s="526">
        <v>9</v>
      </c>
    </row>
    <row r="10" spans="1:11" ht="34.5" customHeight="1">
      <c r="A10" s="522">
        <v>1</v>
      </c>
      <c r="B10" s="52" t="s">
        <v>173</v>
      </c>
      <c r="C10" s="522" t="s">
        <v>174</v>
      </c>
      <c r="D10" s="553" t="s">
        <v>178</v>
      </c>
      <c r="E10" s="553" t="s">
        <v>466</v>
      </c>
      <c r="F10" s="623">
        <v>1.07</v>
      </c>
      <c r="G10" s="623">
        <v>1.07</v>
      </c>
      <c r="H10" s="623">
        <v>1.07</v>
      </c>
      <c r="I10" s="623">
        <v>1.07</v>
      </c>
      <c r="J10" s="623"/>
      <c r="K10" s="623"/>
    </row>
    <row r="11" spans="1:11" ht="44.25" customHeight="1">
      <c r="A11" s="522">
        <v>2</v>
      </c>
      <c r="B11" s="51" t="s">
        <v>175</v>
      </c>
      <c r="C11" s="526" t="s">
        <v>176</v>
      </c>
      <c r="D11" s="553" t="s">
        <v>178</v>
      </c>
      <c r="E11" s="553" t="s">
        <v>466</v>
      </c>
      <c r="F11" s="623"/>
      <c r="G11" s="522">
        <f>F11</f>
        <v>0</v>
      </c>
      <c r="H11" s="623"/>
      <c r="I11" s="522">
        <f>H11</f>
        <v>0</v>
      </c>
      <c r="J11" s="623"/>
      <c r="K11" s="522">
        <f>J11</f>
        <v>0</v>
      </c>
    </row>
    <row r="12" spans="1:11" ht="27" customHeight="1">
      <c r="A12" s="522">
        <v>3</v>
      </c>
      <c r="B12" s="51" t="s">
        <v>177</v>
      </c>
      <c r="C12" s="522"/>
      <c r="D12" s="553" t="s">
        <v>178</v>
      </c>
      <c r="E12" s="553" t="s">
        <v>466</v>
      </c>
      <c r="F12" s="522" t="s">
        <v>178</v>
      </c>
      <c r="G12" s="522" t="s">
        <v>466</v>
      </c>
      <c r="H12" s="522">
        <f>((H13-F13)/F13)*((H14-F14)/F14)</f>
        <v>0</v>
      </c>
      <c r="I12" s="522">
        <f>((I13-G13)/G13)*((I14-G14)/G14)</f>
        <v>0</v>
      </c>
      <c r="J12" s="522">
        <f>((J13-H13)/H13)*((J14-H14)/H14)</f>
        <v>0</v>
      </c>
      <c r="K12" s="522">
        <f>((K13-I13)/I13)*((K14-I14)/I14)</f>
        <v>0</v>
      </c>
    </row>
    <row r="13" spans="1:11" ht="55.5" customHeight="1">
      <c r="A13" s="522" t="s">
        <v>179</v>
      </c>
      <c r="B13" s="52" t="s">
        <v>180</v>
      </c>
      <c r="C13" s="526" t="s">
        <v>181</v>
      </c>
      <c r="D13" s="553" t="s">
        <v>178</v>
      </c>
      <c r="E13" s="553" t="s">
        <v>466</v>
      </c>
      <c r="F13" s="624">
        <v>1</v>
      </c>
      <c r="G13" s="526">
        <f>F13</f>
        <v>1</v>
      </c>
      <c r="H13" s="624">
        <v>1</v>
      </c>
      <c r="I13" s="526">
        <f>H13</f>
        <v>1</v>
      </c>
      <c r="J13" s="624">
        <v>1</v>
      </c>
      <c r="K13" s="526">
        <f>J13</f>
        <v>1</v>
      </c>
    </row>
    <row r="14" spans="1:11" ht="36" customHeight="1">
      <c r="A14" s="522" t="s">
        <v>182</v>
      </c>
      <c r="B14" s="52" t="s">
        <v>183</v>
      </c>
      <c r="C14" s="526" t="s">
        <v>184</v>
      </c>
      <c r="D14" s="553" t="s">
        <v>178</v>
      </c>
      <c r="E14" s="553" t="s">
        <v>466</v>
      </c>
      <c r="F14" s="651">
        <v>1</v>
      </c>
      <c r="G14" s="652">
        <f>F14</f>
        <v>1</v>
      </c>
      <c r="H14" s="651">
        <v>1</v>
      </c>
      <c r="I14" s="652">
        <f>H14</f>
        <v>1</v>
      </c>
      <c r="J14" s="651">
        <v>1</v>
      </c>
      <c r="K14" s="652">
        <f>J14</f>
        <v>1</v>
      </c>
    </row>
    <row r="15" spans="1:11" ht="28.5" customHeight="1">
      <c r="A15" s="529">
        <v>4</v>
      </c>
      <c r="B15" s="51" t="s">
        <v>185</v>
      </c>
      <c r="C15" s="522"/>
      <c r="D15" s="553" t="s">
        <v>178</v>
      </c>
      <c r="E15" s="553" t="s">
        <v>466</v>
      </c>
      <c r="F15" s="522">
        <v>0.75</v>
      </c>
      <c r="G15" s="522">
        <v>0.75</v>
      </c>
      <c r="H15" s="522">
        <v>0.75</v>
      </c>
      <c r="I15" s="522">
        <v>0.75</v>
      </c>
      <c r="J15" s="522">
        <v>0.75</v>
      </c>
      <c r="K15" s="522">
        <v>0.75</v>
      </c>
    </row>
    <row r="16" spans="1:11" s="37" customFormat="1" ht="36" customHeight="1">
      <c r="A16" s="530">
        <v>5</v>
      </c>
      <c r="B16" s="531" t="s">
        <v>186</v>
      </c>
      <c r="C16" s="57" t="s">
        <v>16</v>
      </c>
      <c r="D16" s="59">
        <f>'5.1'!C103</f>
        <v>0</v>
      </c>
      <c r="E16" s="59">
        <f>'5.1'!D103</f>
        <v>0</v>
      </c>
      <c r="F16" s="59">
        <f>'5.1'!E103</f>
        <v>6621.000000000001</v>
      </c>
      <c r="G16" s="59">
        <f>'5.1'!F103</f>
        <v>6621.000000000001</v>
      </c>
      <c r="H16" s="564">
        <f>F16*(1-(H11/100))*'5.2'!H10*(1+'5.2'!H12*H15)</f>
        <v>7084.470000000001</v>
      </c>
      <c r="I16" s="564">
        <f>G16*(1-(I11/100))*'5.2'!I10*(1+'5.2'!I12*I15)</f>
        <v>7084.470000000001</v>
      </c>
      <c r="J16" s="564">
        <f>H16*(1-(J11/100))*J10*(1+J12*J15)</f>
        <v>0</v>
      </c>
      <c r="K16" s="564">
        <f>I16*(1-(K11/100))*K10*(1+K12*K15)</f>
        <v>0</v>
      </c>
    </row>
    <row r="17" spans="10:11" ht="18">
      <c r="J17" s="28">
        <f>J16/H16</f>
        <v>0</v>
      </c>
      <c r="K17" s="28">
        <f>K16/I16</f>
        <v>0</v>
      </c>
    </row>
  </sheetData>
  <sheetProtection password="DE88" sheet="1" objects="1" scenarios="1"/>
  <mergeCells count="10">
    <mergeCell ref="A3:K3"/>
    <mergeCell ref="A6:A8"/>
    <mergeCell ref="B6:B8"/>
    <mergeCell ref="C6:C8"/>
    <mergeCell ref="F6:K6"/>
    <mergeCell ref="F7:G7"/>
    <mergeCell ref="H7:I7"/>
    <mergeCell ref="J7:K7"/>
    <mergeCell ref="D7:E7"/>
    <mergeCell ref="D6:E6"/>
  </mergeCells>
  <printOptions/>
  <pageMargins left="0.7086614173228347" right="0.24" top="0.34" bottom="0.36" header="0.31496062992125984" footer="0.31496062992125984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EX62"/>
  <sheetViews>
    <sheetView zoomScale="90" zoomScaleNormal="90" zoomScalePageLayoutView="0" workbookViewId="0" topLeftCell="A37">
      <selection activeCell="H6" sqref="H6"/>
    </sheetView>
  </sheetViews>
  <sheetFormatPr defaultColWidth="8.875" defaultRowHeight="12.75"/>
  <cols>
    <col min="1" max="1" width="7.50390625" style="28" customWidth="1"/>
    <col min="2" max="2" width="65.375" style="29" customWidth="1"/>
    <col min="3" max="4" width="16.375" style="29" hidden="1" customWidth="1"/>
    <col min="5" max="5" width="16.00390625" style="28" customWidth="1"/>
    <col min="6" max="7" width="16.375" style="28" customWidth="1"/>
    <col min="8" max="8" width="16.00390625" style="28" customWidth="1"/>
    <col min="9" max="10" width="16.375" style="28" customWidth="1"/>
    <col min="11" max="11" width="16.00390625" style="28" customWidth="1"/>
    <col min="12" max="13" width="16.375" style="28" customWidth="1"/>
    <col min="14" max="14" width="24.50390625" style="28" customWidth="1"/>
    <col min="15" max="16384" width="8.875" style="29" customWidth="1"/>
  </cols>
  <sheetData>
    <row r="1" ht="18">
      <c r="M1" s="30" t="s">
        <v>187</v>
      </c>
    </row>
    <row r="2" spans="1:13" ht="16.5" customHeight="1">
      <c r="A2" s="740" t="s">
        <v>188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32"/>
    </row>
    <row r="3" ht="23.25" customHeight="1">
      <c r="M3" s="28" t="s">
        <v>16</v>
      </c>
    </row>
    <row r="4" spans="1:14" ht="24" customHeight="1">
      <c r="A4" s="736" t="s">
        <v>143</v>
      </c>
      <c r="B4" s="736" t="s">
        <v>144</v>
      </c>
      <c r="C4" s="754" t="s">
        <v>535</v>
      </c>
      <c r="D4" s="755"/>
      <c r="E4" s="737" t="s">
        <v>461</v>
      </c>
      <c r="F4" s="753"/>
      <c r="G4" s="738"/>
      <c r="H4" s="737" t="s">
        <v>462</v>
      </c>
      <c r="I4" s="753"/>
      <c r="J4" s="738"/>
      <c r="K4" s="737" t="s">
        <v>463</v>
      </c>
      <c r="L4" s="753"/>
      <c r="M4" s="738"/>
      <c r="N4" s="29"/>
    </row>
    <row r="5" spans="1:14" ht="121.5" customHeight="1">
      <c r="A5" s="736"/>
      <c r="B5" s="736"/>
      <c r="C5" s="552" t="s">
        <v>537</v>
      </c>
      <c r="D5" s="552" t="s">
        <v>536</v>
      </c>
      <c r="E5" s="49" t="s">
        <v>189</v>
      </c>
      <c r="F5" s="49" t="s">
        <v>445</v>
      </c>
      <c r="G5" s="49" t="s">
        <v>446</v>
      </c>
      <c r="H5" s="49" t="s">
        <v>191</v>
      </c>
      <c r="I5" s="49" t="s">
        <v>469</v>
      </c>
      <c r="J5" s="521" t="s">
        <v>468</v>
      </c>
      <c r="K5" s="49" t="s">
        <v>193</v>
      </c>
      <c r="L5" s="49" t="s">
        <v>470</v>
      </c>
      <c r="M5" s="521" t="s">
        <v>471</v>
      </c>
      <c r="N5" s="29"/>
    </row>
    <row r="6" spans="1:14" ht="21.75" customHeight="1">
      <c r="A6" s="50">
        <v>1</v>
      </c>
      <c r="B6" s="50">
        <v>2</v>
      </c>
      <c r="C6" s="555">
        <v>1</v>
      </c>
      <c r="D6" s="555">
        <v>2</v>
      </c>
      <c r="E6" s="53">
        <v>3</v>
      </c>
      <c r="F6" s="53">
        <v>4</v>
      </c>
      <c r="G6" s="229">
        <v>5</v>
      </c>
      <c r="H6" s="53">
        <v>6</v>
      </c>
      <c r="I6" s="53">
        <v>7</v>
      </c>
      <c r="J6" s="526">
        <v>8</v>
      </c>
      <c r="K6" s="53">
        <v>9</v>
      </c>
      <c r="L6" s="53">
        <v>10</v>
      </c>
      <c r="M6" s="526">
        <v>11</v>
      </c>
      <c r="N6" s="29"/>
    </row>
    <row r="7" spans="1:14" ht="42.75" customHeight="1">
      <c r="A7" s="34" t="s">
        <v>195</v>
      </c>
      <c r="B7" s="52" t="s">
        <v>196</v>
      </c>
      <c r="C7" s="619"/>
      <c r="D7" s="59">
        <f>C7</f>
        <v>0</v>
      </c>
      <c r="E7" s="57" t="s">
        <v>178</v>
      </c>
      <c r="F7" s="619"/>
      <c r="G7" s="59">
        <f>F7</f>
        <v>0</v>
      </c>
      <c r="H7" s="57" t="s">
        <v>178</v>
      </c>
      <c r="I7" s="619"/>
      <c r="J7" s="59">
        <f>I7</f>
        <v>0</v>
      </c>
      <c r="K7" s="57" t="s">
        <v>178</v>
      </c>
      <c r="L7" s="619"/>
      <c r="M7" s="59">
        <f>L7</f>
        <v>0</v>
      </c>
      <c r="N7" s="29" t="s">
        <v>447</v>
      </c>
    </row>
    <row r="8" spans="1:14" ht="22.5" customHeight="1">
      <c r="A8" s="34" t="s">
        <v>197</v>
      </c>
      <c r="B8" s="51" t="s">
        <v>198</v>
      </c>
      <c r="C8" s="59">
        <f>'Приложение №1 (2.7)'!F101</f>
        <v>14762.1</v>
      </c>
      <c r="D8" s="59">
        <f>C8</f>
        <v>14762.1</v>
      </c>
      <c r="E8" s="57" t="s">
        <v>178</v>
      </c>
      <c r="F8" s="59">
        <v>15060.8</v>
      </c>
      <c r="G8" s="59">
        <f>F8</f>
        <v>15060.8</v>
      </c>
      <c r="H8" s="57" t="s">
        <v>178</v>
      </c>
      <c r="I8" s="59">
        <v>15060.8</v>
      </c>
      <c r="J8" s="59">
        <f>I8</f>
        <v>15060.8</v>
      </c>
      <c r="K8" s="57" t="s">
        <v>178</v>
      </c>
      <c r="L8" s="59">
        <f>'Приложение №1 (2.7)'!AF101</f>
        <v>0</v>
      </c>
      <c r="M8" s="59">
        <f>L8</f>
        <v>0</v>
      </c>
      <c r="N8" s="29" t="s">
        <v>434</v>
      </c>
    </row>
    <row r="9" spans="1:14" ht="22.5" customHeight="1">
      <c r="A9" s="34" t="s">
        <v>199</v>
      </c>
      <c r="B9" s="51" t="s">
        <v>200</v>
      </c>
      <c r="C9" s="619"/>
      <c r="D9" s="59">
        <f>ROUND((C9/('Приложение №1 (2.7)'!$F$17/'Приложение №1 (2.7)'!$F$16)),1)</f>
        <v>0</v>
      </c>
      <c r="E9" s="57" t="s">
        <v>178</v>
      </c>
      <c r="F9" s="619"/>
      <c r="G9" s="59">
        <f>ROUND((F9/('Приложение №1 (2.7)'!$N$17/'Приложение №1 (2.7)'!$N$16)),1)</f>
        <v>0</v>
      </c>
      <c r="H9" s="57" t="s">
        <v>178</v>
      </c>
      <c r="I9" s="619"/>
      <c r="J9" s="59">
        <f>ROUND((I9/('Приложение №1 (2.7)'!$W$17/'Приложение №1 (2.7)'!$W$16)),1)</f>
        <v>0</v>
      </c>
      <c r="K9" s="57" t="s">
        <v>178</v>
      </c>
      <c r="L9" s="619"/>
      <c r="M9" s="59" t="e">
        <f>ROUND((L9/('Приложение №1 (2.7)'!$AF$17/'Приложение №1 (2.7)'!$AF$16)),1)</f>
        <v>#DIV/0!</v>
      </c>
      <c r="N9" s="29"/>
    </row>
    <row r="10" spans="1:14" ht="35.25" customHeight="1">
      <c r="A10" s="36" t="s">
        <v>201</v>
      </c>
      <c r="B10" s="531" t="s">
        <v>202</v>
      </c>
      <c r="C10" s="232">
        <f>C11+C14+C17</f>
        <v>0</v>
      </c>
      <c r="D10" s="232">
        <f>D11+D14+D17</f>
        <v>0</v>
      </c>
      <c r="E10" s="230" t="s">
        <v>178</v>
      </c>
      <c r="F10" s="232">
        <f>F11+F14+F17</f>
        <v>19</v>
      </c>
      <c r="G10" s="232">
        <f>G11+G14+G17</f>
        <v>19</v>
      </c>
      <c r="H10" s="230" t="s">
        <v>178</v>
      </c>
      <c r="I10" s="232">
        <f>I11+I14+I17</f>
        <v>20.2</v>
      </c>
      <c r="J10" s="232">
        <f>J11+J14+J17</f>
        <v>20.2</v>
      </c>
      <c r="K10" s="230" t="s">
        <v>178</v>
      </c>
      <c r="L10" s="232">
        <f>L11+L14+L17</f>
        <v>0</v>
      </c>
      <c r="M10" s="232" t="e">
        <f>M11+M14+M17</f>
        <v>#DIV/0!</v>
      </c>
      <c r="N10" s="29"/>
    </row>
    <row r="11" spans="1:14" s="35" customFormat="1" ht="98.25" customHeight="1">
      <c r="A11" s="40" t="s">
        <v>203</v>
      </c>
      <c r="B11" s="559" t="s">
        <v>491</v>
      </c>
      <c r="C11" s="561">
        <f>C12+C13</f>
        <v>0</v>
      </c>
      <c r="D11" s="561">
        <f>D12+D13</f>
        <v>0</v>
      </c>
      <c r="E11" s="561" t="s">
        <v>178</v>
      </c>
      <c r="F11" s="561">
        <f>F12+F13</f>
        <v>0</v>
      </c>
      <c r="G11" s="561">
        <f>G12+G13</f>
        <v>0</v>
      </c>
      <c r="H11" s="561" t="s">
        <v>178</v>
      </c>
      <c r="I11" s="561">
        <f>I12+I13</f>
        <v>0</v>
      </c>
      <c r="J11" s="562">
        <f>J12+J13</f>
        <v>0</v>
      </c>
      <c r="K11" s="561" t="s">
        <v>178</v>
      </c>
      <c r="L11" s="561">
        <f>L12+L13</f>
        <v>0</v>
      </c>
      <c r="M11" s="562" t="e">
        <f>M12+M13</f>
        <v>#DIV/0!</v>
      </c>
      <c r="N11" s="42" t="s">
        <v>436</v>
      </c>
    </row>
    <row r="12" spans="1:14" s="35" customFormat="1" ht="22.5" customHeight="1">
      <c r="A12" s="40"/>
      <c r="B12" s="226" t="s">
        <v>492</v>
      </c>
      <c r="C12" s="620"/>
      <c r="D12" s="48">
        <f>C12</f>
        <v>0</v>
      </c>
      <c r="E12" s="223"/>
      <c r="F12" s="620"/>
      <c r="G12" s="48">
        <f>F12</f>
        <v>0</v>
      </c>
      <c r="H12" s="223"/>
      <c r="I12" s="620"/>
      <c r="J12" s="48">
        <f>I12</f>
        <v>0</v>
      </c>
      <c r="K12" s="223"/>
      <c r="L12" s="620"/>
      <c r="M12" s="48">
        <f>L12</f>
        <v>0</v>
      </c>
      <c r="N12" s="42"/>
    </row>
    <row r="13" spans="1:14" s="35" customFormat="1" ht="22.5" customHeight="1">
      <c r="A13" s="40"/>
      <c r="B13" s="226" t="s">
        <v>493</v>
      </c>
      <c r="C13" s="620"/>
      <c r="D13" s="48">
        <f>ROUND((C13/('Приложение №1 (2.7)'!$F$17/'Приложение №1 (2.7)'!$F$16)),1)</f>
        <v>0</v>
      </c>
      <c r="E13" s="223"/>
      <c r="F13" s="620"/>
      <c r="G13" s="48">
        <f>ROUND((F13/('Приложение №1 (2.7)'!$N$17/'Приложение №1 (2.7)'!$N$16)),1)</f>
        <v>0</v>
      </c>
      <c r="H13" s="223"/>
      <c r="I13" s="620"/>
      <c r="J13" s="48">
        <f>ROUND((I13/('Приложение №1 (2.7)'!$W$17/'Приложение №1 (2.7)'!$W$16)),1)</f>
        <v>0</v>
      </c>
      <c r="K13" s="223"/>
      <c r="L13" s="620"/>
      <c r="M13" s="48" t="e">
        <f>ROUND((L13/('Приложение №1 (2.7)'!$AF$17/'Приложение №1 (2.7)'!$AF$16)),1)</f>
        <v>#DIV/0!</v>
      </c>
      <c r="N13" s="42"/>
    </row>
    <row r="14" spans="1:14" s="35" customFormat="1" ht="22.5" customHeight="1">
      <c r="A14" s="41" t="s">
        <v>204</v>
      </c>
      <c r="B14" s="558" t="s">
        <v>437</v>
      </c>
      <c r="C14" s="561">
        <f>C15+C16</f>
        <v>0</v>
      </c>
      <c r="D14" s="561">
        <f>D15+D16</f>
        <v>0</v>
      </c>
      <c r="E14" s="560" t="s">
        <v>178</v>
      </c>
      <c r="F14" s="561">
        <f>F15+F16</f>
        <v>19</v>
      </c>
      <c r="G14" s="561">
        <f>G15+G16</f>
        <v>19</v>
      </c>
      <c r="H14" s="560" t="s">
        <v>178</v>
      </c>
      <c r="I14" s="561">
        <f>I15+I16</f>
        <v>20.2</v>
      </c>
      <c r="J14" s="562">
        <f>J15+J16</f>
        <v>20.2</v>
      </c>
      <c r="K14" s="560" t="s">
        <v>178</v>
      </c>
      <c r="L14" s="561">
        <f>L15+L16</f>
        <v>0</v>
      </c>
      <c r="M14" s="562" t="e">
        <f>M15+M16</f>
        <v>#DIV/0!</v>
      </c>
      <c r="N14" s="42" t="s">
        <v>435</v>
      </c>
    </row>
    <row r="15" spans="1:14" s="35" customFormat="1" ht="22.5" customHeight="1">
      <c r="A15" s="41"/>
      <c r="B15" s="226" t="s">
        <v>492</v>
      </c>
      <c r="C15" s="620"/>
      <c r="D15" s="227">
        <f>C15</f>
        <v>0</v>
      </c>
      <c r="E15" s="224"/>
      <c r="F15" s="620">
        <v>19</v>
      </c>
      <c r="G15" s="227">
        <f>F15</f>
        <v>19</v>
      </c>
      <c r="H15" s="224"/>
      <c r="I15" s="620">
        <v>20.2</v>
      </c>
      <c r="J15" s="227">
        <f>I15</f>
        <v>20.2</v>
      </c>
      <c r="K15" s="224"/>
      <c r="L15" s="634"/>
      <c r="M15" s="227">
        <f>L15</f>
        <v>0</v>
      </c>
      <c r="N15" s="42"/>
    </row>
    <row r="16" spans="1:14" s="35" customFormat="1" ht="22.5" customHeight="1">
      <c r="A16" s="41"/>
      <c r="B16" s="226" t="s">
        <v>493</v>
      </c>
      <c r="C16" s="620"/>
      <c r="D16" s="227">
        <f>ROUND((C16/('Приложение №1 (2.7)'!$F$17/'Приложение №1 (2.7)'!$F$16)),1)</f>
        <v>0</v>
      </c>
      <c r="E16" s="224"/>
      <c r="F16" s="620"/>
      <c r="G16" s="227">
        <f>ROUND((F16/('Приложение №1 (2.7)'!$N$17/'Приложение №1 (2.7)'!$N$16)),1)</f>
        <v>0</v>
      </c>
      <c r="H16" s="224"/>
      <c r="I16" s="620"/>
      <c r="J16" s="227">
        <f>ROUND((I16/('Приложение №1 (2.7)'!$W$17/'Приложение №1 (2.7)'!$W$16)),1)</f>
        <v>0</v>
      </c>
      <c r="K16" s="224"/>
      <c r="L16" s="621"/>
      <c r="M16" s="227" t="e">
        <f>ROUND((L16/('Приложение №1 (2.7)'!$AF$17/'Приложение №1 (2.7)'!$AF$16)),1)</f>
        <v>#DIV/0!</v>
      </c>
      <c r="N16" s="42"/>
    </row>
    <row r="17" spans="1:14" s="35" customFormat="1" ht="22.5" customHeight="1">
      <c r="A17" s="40" t="s">
        <v>205</v>
      </c>
      <c r="B17" s="576" t="s">
        <v>439</v>
      </c>
      <c r="C17" s="562">
        <f>C18+C21+C24+C27+C30+C33</f>
        <v>0</v>
      </c>
      <c r="D17" s="562">
        <f>D18+D21+D24+D27+D30+D33</f>
        <v>0</v>
      </c>
      <c r="E17" s="560" t="s">
        <v>178</v>
      </c>
      <c r="F17" s="562">
        <f>F18+F21+F24+F27+F30+F33</f>
        <v>0</v>
      </c>
      <c r="G17" s="562">
        <f>G18+G21+G24+G27+G30+G33</f>
        <v>0</v>
      </c>
      <c r="H17" s="560" t="s">
        <v>178</v>
      </c>
      <c r="I17" s="562">
        <f>I18+I21+I24+I27+I30+I33</f>
        <v>0</v>
      </c>
      <c r="J17" s="562">
        <f>J18+J21+J24+J27+J30+J33</f>
        <v>0</v>
      </c>
      <c r="K17" s="560" t="s">
        <v>178</v>
      </c>
      <c r="L17" s="562">
        <f>L18+L21+L24+L27+L30+L33</f>
        <v>0</v>
      </c>
      <c r="M17" s="562" t="e">
        <f>M18+M21+M24+M27+M30+M33</f>
        <v>#DIV/0!</v>
      </c>
      <c r="N17" s="42"/>
    </row>
    <row r="18" spans="1:14" s="35" customFormat="1" ht="22.5" customHeight="1">
      <c r="A18" s="41"/>
      <c r="B18" s="558" t="s">
        <v>438</v>
      </c>
      <c r="C18" s="562">
        <f>C19+C20</f>
        <v>0</v>
      </c>
      <c r="D18" s="562">
        <f>D19+D20</f>
        <v>0</v>
      </c>
      <c r="E18" s="560" t="s">
        <v>178</v>
      </c>
      <c r="F18" s="562">
        <f>F19+F20</f>
        <v>0</v>
      </c>
      <c r="G18" s="562">
        <f>G19+G20</f>
        <v>0</v>
      </c>
      <c r="H18" s="560" t="s">
        <v>178</v>
      </c>
      <c r="I18" s="562">
        <f>I19+I20</f>
        <v>0</v>
      </c>
      <c r="J18" s="562">
        <f>ROUND((I18/('Приложение №1 (2.7)'!$W$17/'Приложение №1 (2.7)'!$W$16)),1)</f>
        <v>0</v>
      </c>
      <c r="K18" s="560" t="s">
        <v>178</v>
      </c>
      <c r="L18" s="562">
        <f>L19+L20</f>
        <v>0</v>
      </c>
      <c r="M18" s="562" t="e">
        <f>ROUND((L18/('Приложение №1 (2.7)'!$AF$17/'Приложение №1 (2.7)'!$AF$16)),1)</f>
        <v>#DIV/0!</v>
      </c>
      <c r="N18" s="228"/>
    </row>
    <row r="19" spans="1:14" s="35" customFormat="1" ht="22.5" customHeight="1">
      <c r="A19" s="41"/>
      <c r="B19" s="226" t="s">
        <v>492</v>
      </c>
      <c r="C19" s="622"/>
      <c r="D19" s="227">
        <f>C19</f>
        <v>0</v>
      </c>
      <c r="E19" s="224"/>
      <c r="F19" s="622"/>
      <c r="G19" s="227">
        <f>F19</f>
        <v>0</v>
      </c>
      <c r="H19" s="224"/>
      <c r="I19" s="622"/>
      <c r="J19" s="227">
        <f>I19</f>
        <v>0</v>
      </c>
      <c r="K19" s="224"/>
      <c r="L19" s="622"/>
      <c r="M19" s="227">
        <f>L19</f>
        <v>0</v>
      </c>
      <c r="N19" s="228"/>
    </row>
    <row r="20" spans="1:14" s="35" customFormat="1" ht="22.5" customHeight="1">
      <c r="A20" s="41"/>
      <c r="B20" s="226" t="s">
        <v>493</v>
      </c>
      <c r="C20" s="622"/>
      <c r="D20" s="227">
        <f>ROUND((C20/('Приложение №1 (2.7)'!$F$17/'Приложение №1 (2.7)'!$F$16)),1)</f>
        <v>0</v>
      </c>
      <c r="E20" s="224"/>
      <c r="F20" s="622"/>
      <c r="G20" s="227">
        <f>ROUND((F20/('Приложение №1 (2.7)'!$N$17/'Приложение №1 (2.7)'!$N$16)),1)</f>
        <v>0</v>
      </c>
      <c r="H20" s="224"/>
      <c r="I20" s="622"/>
      <c r="J20" s="227">
        <f>ROUND((I20/('Приложение №1 (2.7)'!$W$17/'Приложение №1 (2.7)'!$W$16)),1)</f>
        <v>0</v>
      </c>
      <c r="K20" s="224"/>
      <c r="L20" s="622"/>
      <c r="M20" s="227" t="e">
        <f>ROUND((L20/('Приложение №1 (2.7)'!$AF$17/'Приложение №1 (2.7)'!$AF$16)),1)</f>
        <v>#DIV/0!</v>
      </c>
      <c r="N20" s="228"/>
    </row>
    <row r="21" spans="1:13" s="35" customFormat="1" ht="22.5" customHeight="1">
      <c r="A21" s="41"/>
      <c r="B21" s="558" t="s">
        <v>453</v>
      </c>
      <c r="C21" s="562">
        <f>C22+C23</f>
        <v>0</v>
      </c>
      <c r="D21" s="562">
        <f>D22+D23</f>
        <v>0</v>
      </c>
      <c r="E21" s="560" t="s">
        <v>178</v>
      </c>
      <c r="F21" s="562">
        <f>F22+F23</f>
        <v>0</v>
      </c>
      <c r="G21" s="562">
        <f>G22+G23</f>
        <v>0</v>
      </c>
      <c r="H21" s="560" t="s">
        <v>178</v>
      </c>
      <c r="I21" s="562">
        <f>I22+I23</f>
        <v>0</v>
      </c>
      <c r="J21" s="562">
        <f>J22+J23</f>
        <v>0</v>
      </c>
      <c r="K21" s="560" t="s">
        <v>178</v>
      </c>
      <c r="L21" s="562">
        <f>L22+L23</f>
        <v>0</v>
      </c>
      <c r="M21" s="562" t="e">
        <f>M22+M23</f>
        <v>#DIV/0!</v>
      </c>
    </row>
    <row r="22" spans="1:13" s="35" customFormat="1" ht="22.5" customHeight="1">
      <c r="A22" s="41"/>
      <c r="B22" s="226" t="s">
        <v>492</v>
      </c>
      <c r="C22" s="621"/>
      <c r="D22" s="227">
        <f>C22</f>
        <v>0</v>
      </c>
      <c r="E22" s="224"/>
      <c r="F22" s="621"/>
      <c r="G22" s="227">
        <f>F22</f>
        <v>0</v>
      </c>
      <c r="H22" s="224"/>
      <c r="I22" s="621"/>
      <c r="J22" s="227">
        <f>I22</f>
        <v>0</v>
      </c>
      <c r="K22" s="224"/>
      <c r="L22" s="621"/>
      <c r="M22" s="227">
        <f>L22</f>
        <v>0</v>
      </c>
    </row>
    <row r="23" spans="1:13" s="35" customFormat="1" ht="22.5" customHeight="1">
      <c r="A23" s="41"/>
      <c r="B23" s="226" t="s">
        <v>493</v>
      </c>
      <c r="C23" s="621"/>
      <c r="D23" s="227">
        <f>ROUND((C23/('Приложение №1 (2.7)'!$F$17/'Приложение №1 (2.7)'!$F$16)),1)</f>
        <v>0</v>
      </c>
      <c r="E23" s="224"/>
      <c r="F23" s="621"/>
      <c r="G23" s="227">
        <f>ROUND((F23/('Приложение №1 (2.7)'!$N$17/'Приложение №1 (2.7)'!$N$16)),1)</f>
        <v>0</v>
      </c>
      <c r="H23" s="224"/>
      <c r="I23" s="621"/>
      <c r="J23" s="227">
        <f>ROUND((I23/('Приложение №1 (2.7)'!$W$17/'Приложение №1 (2.7)'!$W$16)),1)</f>
        <v>0</v>
      </c>
      <c r="K23" s="224"/>
      <c r="L23" s="621"/>
      <c r="M23" s="227" t="e">
        <f>ROUND((L23/('Приложение №1 (2.7)'!$AF$17/'Приложение №1 (2.7)'!$AF$16)),1)</f>
        <v>#DIV/0!</v>
      </c>
    </row>
    <row r="24" spans="1:13" s="35" customFormat="1" ht="22.5" customHeight="1">
      <c r="A24" s="41"/>
      <c r="B24" s="558" t="s">
        <v>454</v>
      </c>
      <c r="C24" s="562">
        <f>C25+C26</f>
        <v>0</v>
      </c>
      <c r="D24" s="562">
        <f>D25+D26</f>
        <v>0</v>
      </c>
      <c r="E24" s="560" t="s">
        <v>178</v>
      </c>
      <c r="F24" s="562">
        <f>F25+F26</f>
        <v>0</v>
      </c>
      <c r="G24" s="562">
        <f>G25+G26</f>
        <v>0</v>
      </c>
      <c r="H24" s="560" t="s">
        <v>178</v>
      </c>
      <c r="I24" s="562">
        <f>I25+I26</f>
        <v>0</v>
      </c>
      <c r="J24" s="562">
        <f>J25+J26</f>
        <v>0</v>
      </c>
      <c r="K24" s="560" t="s">
        <v>178</v>
      </c>
      <c r="L24" s="562">
        <f>L25+L26</f>
        <v>0</v>
      </c>
      <c r="M24" s="562" t="e">
        <f>M25+M26</f>
        <v>#DIV/0!</v>
      </c>
    </row>
    <row r="25" spans="1:13" s="35" customFormat="1" ht="22.5" customHeight="1">
      <c r="A25" s="41"/>
      <c r="B25" s="226" t="s">
        <v>492</v>
      </c>
      <c r="C25" s="621"/>
      <c r="D25" s="227">
        <f>C25</f>
        <v>0</v>
      </c>
      <c r="E25" s="224"/>
      <c r="F25" s="621"/>
      <c r="G25" s="227">
        <f>F25</f>
        <v>0</v>
      </c>
      <c r="H25" s="224"/>
      <c r="I25" s="621"/>
      <c r="J25" s="227">
        <f>I25</f>
        <v>0</v>
      </c>
      <c r="K25" s="224"/>
      <c r="L25" s="621"/>
      <c r="M25" s="227">
        <f>L25</f>
        <v>0</v>
      </c>
    </row>
    <row r="26" spans="1:13" s="35" customFormat="1" ht="22.5" customHeight="1">
      <c r="A26" s="41"/>
      <c r="B26" s="226" t="s">
        <v>493</v>
      </c>
      <c r="C26" s="621"/>
      <c r="D26" s="227">
        <f>ROUND((C26/('Приложение №1 (2.7)'!$F$17/'Приложение №1 (2.7)'!$F$16)),1)</f>
        <v>0</v>
      </c>
      <c r="E26" s="224"/>
      <c r="F26" s="621"/>
      <c r="G26" s="227">
        <f>ROUND((F26/('Приложение №1 (2.7)'!$N$17/'Приложение №1 (2.7)'!$N$16)),1)</f>
        <v>0</v>
      </c>
      <c r="H26" s="224"/>
      <c r="I26" s="621"/>
      <c r="J26" s="227">
        <f>ROUND((I26/('Приложение №1 (2.7)'!$W$17/'Приложение №1 (2.7)'!$W$16)),1)</f>
        <v>0</v>
      </c>
      <c r="K26" s="224"/>
      <c r="L26" s="621"/>
      <c r="M26" s="227" t="e">
        <f>ROUND((L26/('Приложение №1 (2.7)'!$AF$17/'Приложение №1 (2.7)'!$AF$16)),1)</f>
        <v>#DIV/0!</v>
      </c>
    </row>
    <row r="27" spans="1:13" s="35" customFormat="1" ht="22.5" customHeight="1">
      <c r="A27" s="41"/>
      <c r="B27" s="626" t="s">
        <v>527</v>
      </c>
      <c r="C27" s="562">
        <f>C28+C29</f>
        <v>0</v>
      </c>
      <c r="D27" s="562">
        <f>D28+D29</f>
        <v>0</v>
      </c>
      <c r="E27" s="560" t="s">
        <v>178</v>
      </c>
      <c r="F27" s="562">
        <f>F28+F29</f>
        <v>0</v>
      </c>
      <c r="G27" s="562">
        <f>G28+G29</f>
        <v>0</v>
      </c>
      <c r="H27" s="224" t="s">
        <v>178</v>
      </c>
      <c r="I27" s="562">
        <f>I28+I29</f>
        <v>0</v>
      </c>
      <c r="J27" s="562">
        <f>J28+J29</f>
        <v>0</v>
      </c>
      <c r="K27" s="224" t="s">
        <v>178</v>
      </c>
      <c r="L27" s="562">
        <f>L28+L29</f>
        <v>0</v>
      </c>
      <c r="M27" s="562" t="e">
        <f>M28+M29</f>
        <v>#DIV/0!</v>
      </c>
    </row>
    <row r="28" spans="1:13" s="35" customFormat="1" ht="22.5" customHeight="1">
      <c r="A28" s="41"/>
      <c r="B28" s="226" t="s">
        <v>492</v>
      </c>
      <c r="C28" s="621"/>
      <c r="D28" s="227">
        <f>C28</f>
        <v>0</v>
      </c>
      <c r="E28" s="224"/>
      <c r="F28" s="621"/>
      <c r="G28" s="227">
        <f>F28</f>
        <v>0</v>
      </c>
      <c r="H28" s="224"/>
      <c r="I28" s="621"/>
      <c r="J28" s="227">
        <f>I28</f>
        <v>0</v>
      </c>
      <c r="K28" s="224"/>
      <c r="L28" s="621"/>
      <c r="M28" s="227">
        <f>L28</f>
        <v>0</v>
      </c>
    </row>
    <row r="29" spans="1:13" s="35" customFormat="1" ht="22.5" customHeight="1">
      <c r="A29" s="41"/>
      <c r="B29" s="226" t="s">
        <v>493</v>
      </c>
      <c r="C29" s="621"/>
      <c r="D29" s="227">
        <f>ROUND((C29/('Приложение №1 (2.7)'!$F$17/'Приложение №1 (2.7)'!$F$16)),1)</f>
        <v>0</v>
      </c>
      <c r="E29" s="224"/>
      <c r="F29" s="621"/>
      <c r="G29" s="227">
        <f>ROUND((F29/('Приложение №1 (2.7)'!$N$17/'Приложение №1 (2.7)'!$N$16)),1)</f>
        <v>0</v>
      </c>
      <c r="H29" s="224" t="s">
        <v>178</v>
      </c>
      <c r="I29" s="621"/>
      <c r="J29" s="227">
        <f>ROUND((I29/('Приложение №1 (2.7)'!$W$17/'Приложение №1 (2.7)'!$W$16)),1)</f>
        <v>0</v>
      </c>
      <c r="K29" s="224" t="s">
        <v>178</v>
      </c>
      <c r="L29" s="621"/>
      <c r="M29" s="227" t="e">
        <f>ROUND((L29/('Приложение №1 (2.7)'!$AF$17/'Приложение №1 (2.7)'!$AF$16)),1)</f>
        <v>#DIV/0!</v>
      </c>
    </row>
    <row r="30" spans="1:13" s="35" customFormat="1" ht="22.5" customHeight="1">
      <c r="A30" s="41"/>
      <c r="B30" s="626" t="s">
        <v>527</v>
      </c>
      <c r="C30" s="562">
        <f>C31+C32</f>
        <v>0</v>
      </c>
      <c r="D30" s="562">
        <f>D31+D32</f>
        <v>0</v>
      </c>
      <c r="E30" s="560" t="s">
        <v>178</v>
      </c>
      <c r="F30" s="562">
        <f>F31+F32</f>
        <v>0</v>
      </c>
      <c r="G30" s="562">
        <f>G31+G32</f>
        <v>0</v>
      </c>
      <c r="H30" s="224" t="s">
        <v>178</v>
      </c>
      <c r="I30" s="562">
        <f>I31+I32</f>
        <v>0</v>
      </c>
      <c r="J30" s="562">
        <f>J31+J32</f>
        <v>0</v>
      </c>
      <c r="K30" s="224" t="s">
        <v>178</v>
      </c>
      <c r="L30" s="562">
        <f>L31+L32</f>
        <v>0</v>
      </c>
      <c r="M30" s="562" t="e">
        <f>M31+M32</f>
        <v>#DIV/0!</v>
      </c>
    </row>
    <row r="31" spans="1:13" s="35" customFormat="1" ht="22.5" customHeight="1">
      <c r="A31" s="41"/>
      <c r="B31" s="226" t="s">
        <v>492</v>
      </c>
      <c r="C31" s="621"/>
      <c r="D31" s="227">
        <f>C31</f>
        <v>0</v>
      </c>
      <c r="E31" s="224"/>
      <c r="F31" s="621"/>
      <c r="G31" s="227">
        <f>F31</f>
        <v>0</v>
      </c>
      <c r="H31" s="224"/>
      <c r="I31" s="621"/>
      <c r="J31" s="227">
        <f>I31</f>
        <v>0</v>
      </c>
      <c r="K31" s="224"/>
      <c r="L31" s="621"/>
      <c r="M31" s="227">
        <f>L31</f>
        <v>0</v>
      </c>
    </row>
    <row r="32" spans="1:13" s="35" customFormat="1" ht="22.5" customHeight="1">
      <c r="A32" s="41"/>
      <c r="B32" s="226" t="s">
        <v>493</v>
      </c>
      <c r="C32" s="621"/>
      <c r="D32" s="227">
        <f>ROUND((C32/('Приложение №1 (2.7)'!$F$17/'Приложение №1 (2.7)'!$F$16)),1)</f>
        <v>0</v>
      </c>
      <c r="E32" s="224"/>
      <c r="F32" s="621"/>
      <c r="G32" s="227">
        <f>ROUND((F32/('Приложение №1 (2.7)'!$N$17/'Приложение №1 (2.7)'!$N$16)),1)</f>
        <v>0</v>
      </c>
      <c r="H32" s="224" t="s">
        <v>178</v>
      </c>
      <c r="I32" s="621"/>
      <c r="J32" s="227">
        <f>ROUND((I32/('Приложение №1 (2.7)'!$W$17/'Приложение №1 (2.7)'!$W$16)),1)</f>
        <v>0</v>
      </c>
      <c r="K32" s="224" t="s">
        <v>178</v>
      </c>
      <c r="L32" s="621"/>
      <c r="M32" s="227" t="e">
        <f>ROUND((L32/('Приложение №1 (2.7)'!$AF$17/'Приложение №1 (2.7)'!$AF$16)),1)</f>
        <v>#DIV/0!</v>
      </c>
    </row>
    <row r="33" spans="1:13" s="35" customFormat="1" ht="22.5" customHeight="1">
      <c r="A33" s="41"/>
      <c r="B33" s="626" t="s">
        <v>527</v>
      </c>
      <c r="C33" s="562">
        <f>C34+C35</f>
        <v>0</v>
      </c>
      <c r="D33" s="562">
        <f>D34+D35</f>
        <v>0</v>
      </c>
      <c r="E33" s="560" t="s">
        <v>178</v>
      </c>
      <c r="F33" s="562">
        <f>F34+F35</f>
        <v>0</v>
      </c>
      <c r="G33" s="562">
        <f>G34+G35</f>
        <v>0</v>
      </c>
      <c r="H33" s="224" t="s">
        <v>178</v>
      </c>
      <c r="I33" s="562">
        <f>I34+I35</f>
        <v>0</v>
      </c>
      <c r="J33" s="562">
        <f>J34+J35</f>
        <v>0</v>
      </c>
      <c r="K33" s="224" t="s">
        <v>178</v>
      </c>
      <c r="L33" s="562">
        <f>L34+L35</f>
        <v>0</v>
      </c>
      <c r="M33" s="562" t="e">
        <f>M34+M35</f>
        <v>#DIV/0!</v>
      </c>
    </row>
    <row r="34" spans="1:13" s="35" customFormat="1" ht="22.5" customHeight="1">
      <c r="A34" s="41"/>
      <c r="B34" s="226" t="s">
        <v>492</v>
      </c>
      <c r="C34" s="621"/>
      <c r="D34" s="227">
        <f>C34</f>
        <v>0</v>
      </c>
      <c r="E34" s="224"/>
      <c r="F34" s="621"/>
      <c r="G34" s="227">
        <f>F34</f>
        <v>0</v>
      </c>
      <c r="H34" s="224"/>
      <c r="I34" s="621"/>
      <c r="J34" s="227">
        <f>I34</f>
        <v>0</v>
      </c>
      <c r="K34" s="224"/>
      <c r="L34" s="621"/>
      <c r="M34" s="227">
        <f>L34</f>
        <v>0</v>
      </c>
    </row>
    <row r="35" spans="1:13" s="35" customFormat="1" ht="22.5" customHeight="1">
      <c r="A35" s="41"/>
      <c r="B35" s="226" t="s">
        <v>493</v>
      </c>
      <c r="C35" s="621"/>
      <c r="D35" s="227">
        <f>ROUND((C35/('Приложение №1 (2.7)'!$F$17/'Приложение №1 (2.7)'!$F$16)),1)</f>
        <v>0</v>
      </c>
      <c r="E35" s="224"/>
      <c r="F35" s="621"/>
      <c r="G35" s="227">
        <f>ROUND((F35/('Приложение №1 (2.7)'!$N$17/'Приложение №1 (2.7)'!$N$16)),1)</f>
        <v>0</v>
      </c>
      <c r="H35" s="224" t="s">
        <v>178</v>
      </c>
      <c r="I35" s="621"/>
      <c r="J35" s="227">
        <f>ROUND((I35/('Приложение №1 (2.7)'!$W$17/'Приложение №1 (2.7)'!$W$16)),1)</f>
        <v>0</v>
      </c>
      <c r="K35" s="224" t="s">
        <v>178</v>
      </c>
      <c r="L35" s="621"/>
      <c r="M35" s="227" t="e">
        <f>ROUND((L35/('Приложение №1 (2.7)'!$AF$17/'Приложение №1 (2.7)'!$AF$16)),1)</f>
        <v>#DIV/0!</v>
      </c>
    </row>
    <row r="36" spans="1:14" s="42" customFormat="1" ht="22.5" customHeight="1">
      <c r="A36" s="36" t="s">
        <v>206</v>
      </c>
      <c r="B36" s="575" t="s">
        <v>11</v>
      </c>
      <c r="C36" s="59">
        <f>C37+C38</f>
        <v>0</v>
      </c>
      <c r="D36" s="59">
        <f>D37+D38</f>
        <v>0</v>
      </c>
      <c r="E36" s="57" t="s">
        <v>178</v>
      </c>
      <c r="F36" s="59">
        <f>F37+F38</f>
        <v>467.4</v>
      </c>
      <c r="G36" s="59">
        <f>G37+G38</f>
        <v>467.4</v>
      </c>
      <c r="H36" s="57" t="s">
        <v>178</v>
      </c>
      <c r="I36" s="59">
        <f>I37+I38</f>
        <v>500.1</v>
      </c>
      <c r="J36" s="59">
        <f>J37+J38</f>
        <v>500.1</v>
      </c>
      <c r="K36" s="57" t="s">
        <v>178</v>
      </c>
      <c r="L36" s="59">
        <f>L37+L38</f>
        <v>0</v>
      </c>
      <c r="M36" s="59" t="e">
        <f>M37+M38</f>
        <v>#DIV/0!</v>
      </c>
      <c r="N36" s="42" t="s">
        <v>440</v>
      </c>
    </row>
    <row r="37" spans="1:13" s="42" customFormat="1" ht="22.5" customHeight="1">
      <c r="A37" s="34"/>
      <c r="B37" s="570" t="s">
        <v>529</v>
      </c>
      <c r="C37" s="625"/>
      <c r="D37" s="54">
        <f>C37</f>
        <v>0</v>
      </c>
      <c r="E37" s="553" t="s">
        <v>178</v>
      </c>
      <c r="F37" s="625">
        <v>467.4</v>
      </c>
      <c r="G37" s="54">
        <f>F37</f>
        <v>467.4</v>
      </c>
      <c r="H37" s="553" t="s">
        <v>178</v>
      </c>
      <c r="I37" s="649">
        <v>500.1</v>
      </c>
      <c r="J37" s="48">
        <f>I37</f>
        <v>500.1</v>
      </c>
      <c r="K37" s="553" t="s">
        <v>178</v>
      </c>
      <c r="L37" s="649"/>
      <c r="M37" s="48">
        <f>L37</f>
        <v>0</v>
      </c>
    </row>
    <row r="38" spans="1:13" s="42" customFormat="1" ht="54.75" customHeight="1">
      <c r="A38" s="34"/>
      <c r="B38" s="571" t="s">
        <v>526</v>
      </c>
      <c r="C38" s="625"/>
      <c r="D38" s="54">
        <f>ROUND((C38/('Приложение №1 (2.7)'!$F$17/'Приложение №1 (2.7)'!$F$16)),1)</f>
        <v>0</v>
      </c>
      <c r="E38" s="553" t="s">
        <v>178</v>
      </c>
      <c r="F38" s="625"/>
      <c r="G38" s="54">
        <f>ROUND((F38/('Приложение №1 (2.7)'!$N$17/'Приложение №1 (2.7)'!$N$16)),1)</f>
        <v>0</v>
      </c>
      <c r="H38" s="553" t="s">
        <v>178</v>
      </c>
      <c r="I38" s="649"/>
      <c r="J38" s="48">
        <f>ROUND((I38/('Приложение №1 (2.7)'!$W$17/'Приложение №1 (2.7)'!$W$16)),1)</f>
        <v>0</v>
      </c>
      <c r="K38" s="553" t="s">
        <v>178</v>
      </c>
      <c r="L38" s="649"/>
      <c r="M38" s="48" t="e">
        <f>ROUND((L38/('Приложение №1 (2.7)'!$AF$17/'Приложение №1 (2.7)'!$AF$16)),1)</f>
        <v>#DIV/0!</v>
      </c>
    </row>
    <row r="39" spans="1:14" s="42" customFormat="1" ht="24.75" customHeight="1">
      <c r="A39" s="34" t="s">
        <v>207</v>
      </c>
      <c r="B39" s="225" t="s">
        <v>208</v>
      </c>
      <c r="C39" s="624"/>
      <c r="D39" s="54">
        <f>ROUND((C39/('Приложение №1 (2.7)'!$F$17/'Приложение №1 (2.7)'!$F$16)),1)</f>
        <v>0</v>
      </c>
      <c r="E39" s="53" t="s">
        <v>178</v>
      </c>
      <c r="F39" s="624"/>
      <c r="G39" s="54">
        <f>ROUND((F39/('Приложение №1 (2.7)'!$N$17/'Приложение №1 (2.7)'!$N$16)),1)</f>
        <v>0</v>
      </c>
      <c r="H39" s="53" t="s">
        <v>178</v>
      </c>
      <c r="I39" s="60"/>
      <c r="J39" s="48">
        <f>ROUND((I39/('Приложение №1 (2.7)'!$W$17/'Приложение №1 (2.7)'!$W$16)),1)</f>
        <v>0</v>
      </c>
      <c r="K39" s="53" t="s">
        <v>178</v>
      </c>
      <c r="L39" s="624"/>
      <c r="M39" s="48" t="e">
        <f>ROUND((L39/('Приложение №1 (2.7)'!$AF$17/'Приложение №1 (2.7)'!$AF$16)),1)</f>
        <v>#DIV/0!</v>
      </c>
      <c r="N39" s="42" t="s">
        <v>441</v>
      </c>
    </row>
    <row r="40" spans="1:13" s="42" customFormat="1" ht="34.5" customHeight="1">
      <c r="A40" s="36" t="s">
        <v>209</v>
      </c>
      <c r="B40" s="231" t="s">
        <v>494</v>
      </c>
      <c r="C40" s="59">
        <f>C41+C42</f>
        <v>0</v>
      </c>
      <c r="D40" s="59">
        <f>D41+D42</f>
        <v>0</v>
      </c>
      <c r="E40" s="57" t="s">
        <v>178</v>
      </c>
      <c r="F40" s="59">
        <f>F41+F42</f>
        <v>0</v>
      </c>
      <c r="G40" s="59">
        <f>G41+G42</f>
        <v>0</v>
      </c>
      <c r="H40" s="57" t="s">
        <v>178</v>
      </c>
      <c r="I40" s="59">
        <f>I41+I42</f>
        <v>0</v>
      </c>
      <c r="J40" s="59">
        <f>J41+J42</f>
        <v>0</v>
      </c>
      <c r="K40" s="57" t="s">
        <v>178</v>
      </c>
      <c r="L40" s="59">
        <f>L41+L42</f>
        <v>0</v>
      </c>
      <c r="M40" s="59" t="e">
        <f>M41+M42</f>
        <v>#DIV/0!</v>
      </c>
    </row>
    <row r="41" spans="1:14" s="42" customFormat="1" ht="34.5" customHeight="1">
      <c r="A41" s="34" t="s">
        <v>496</v>
      </c>
      <c r="B41" s="225" t="s">
        <v>500</v>
      </c>
      <c r="C41" s="48"/>
      <c r="D41" s="48">
        <f>C41</f>
        <v>0</v>
      </c>
      <c r="E41" s="553"/>
      <c r="F41" s="48">
        <f>'Приложение №1 (2.7)'!N100</f>
        <v>0</v>
      </c>
      <c r="G41" s="48">
        <f>F41</f>
        <v>0</v>
      </c>
      <c r="H41" s="553" t="s">
        <v>178</v>
      </c>
      <c r="I41" s="48">
        <f>'Приложение №1 (2.7)'!W100</f>
        <v>0</v>
      </c>
      <c r="J41" s="48">
        <f>I41</f>
        <v>0</v>
      </c>
      <c r="K41" s="553" t="s">
        <v>178</v>
      </c>
      <c r="L41" s="48">
        <f>'Приложение №1 (2.7)'!AF100</f>
        <v>0</v>
      </c>
      <c r="M41" s="48">
        <f>L41</f>
        <v>0</v>
      </c>
      <c r="N41" s="42" t="s">
        <v>498</v>
      </c>
    </row>
    <row r="42" spans="1:14" s="42" customFormat="1" ht="34.5" customHeight="1">
      <c r="A42" s="563" t="s">
        <v>497</v>
      </c>
      <c r="B42" s="225" t="s">
        <v>495</v>
      </c>
      <c r="C42" s="625"/>
      <c r="D42" s="54">
        <f>ROUND((C42/('Приложение №1 (2.7)'!$F$17/'Приложение №1 (2.7)'!$F$16)),1)</f>
        <v>0</v>
      </c>
      <c r="E42" s="553"/>
      <c r="F42" s="625"/>
      <c r="G42" s="48">
        <f>ROUND((F42/('Приложение №1 (2.7)'!$N$17/'Приложение №1 (2.7)'!$N$16)),1)</f>
        <v>0</v>
      </c>
      <c r="H42" s="553" t="s">
        <v>178</v>
      </c>
      <c r="I42" s="623"/>
      <c r="J42" s="48">
        <f>ROUND((I42/('Приложение №1 (2.7)'!$W$17/'Приложение №1 (2.7)'!$W$16)),1)</f>
        <v>0</v>
      </c>
      <c r="K42" s="553" t="s">
        <v>178</v>
      </c>
      <c r="L42" s="623"/>
      <c r="M42" s="48" t="e">
        <f>ROUND((L42/('Приложение №1 (2.7)'!$AF$17/'Приложение №1 (2.7)'!$AF$16)),1)</f>
        <v>#DIV/0!</v>
      </c>
      <c r="N42" s="42" t="s">
        <v>499</v>
      </c>
    </row>
    <row r="43" spans="1:13" s="42" customFormat="1" ht="39.75" customHeight="1">
      <c r="A43" s="34" t="s">
        <v>210</v>
      </c>
      <c r="B43" s="225" t="s">
        <v>211</v>
      </c>
      <c r="C43" s="623"/>
      <c r="D43" s="54">
        <f>ROUND((C43/('Приложение №1 (2.7)'!$F$17/'Приложение №1 (2.7)'!$F$16)),1)</f>
        <v>0</v>
      </c>
      <c r="E43" s="50" t="s">
        <v>178</v>
      </c>
      <c r="F43" s="623"/>
      <c r="G43" s="48">
        <f>ROUND((F43/('Приложение №1 (2.7)'!$N$17/'Приложение №1 (2.7)'!$N$16)),1)</f>
        <v>0</v>
      </c>
      <c r="H43" s="50" t="s">
        <v>178</v>
      </c>
      <c r="I43" s="623"/>
      <c r="J43" s="48">
        <f>ROUND((I43/('Приложение №1 (2.7)'!$W$17/'Приложение №1 (2.7)'!$W$16)),1)</f>
        <v>0</v>
      </c>
      <c r="K43" s="50" t="s">
        <v>178</v>
      </c>
      <c r="L43" s="623"/>
      <c r="M43" s="48" t="e">
        <f>ROUND((L43/('Приложение №1 (2.7)'!$AF$17/'Приложение №1 (2.7)'!$AF$16)),1)</f>
        <v>#DIV/0!</v>
      </c>
    </row>
    <row r="44" spans="1:13" s="37" customFormat="1" ht="22.5" customHeight="1">
      <c r="A44" s="36"/>
      <c r="B44" s="58" t="s">
        <v>140</v>
      </c>
      <c r="C44" s="59">
        <f>C36+C40+C39+C43+C10+C9+C8+C7</f>
        <v>14762.1</v>
      </c>
      <c r="D44" s="59">
        <f>D36+D40+D39+D43+D10+D9+D8+D7</f>
        <v>14762.1</v>
      </c>
      <c r="E44" s="57" t="s">
        <v>178</v>
      </c>
      <c r="F44" s="59">
        <f>F36+F40+F39+F43+F10+F9+F8+F7</f>
        <v>15547.199999999999</v>
      </c>
      <c r="G44" s="59">
        <f>G36+G40+G39+G43+G10+G9+G8+G7</f>
        <v>15547.199999999999</v>
      </c>
      <c r="H44" s="57" t="s">
        <v>178</v>
      </c>
      <c r="I44" s="59">
        <f>I36+I40+I39+I43+I10+I9+I8+I7</f>
        <v>15581.099999999999</v>
      </c>
      <c r="J44" s="59">
        <f>J36+J40+J39+J43+J10+J9+J8+J7</f>
        <v>15581.099999999999</v>
      </c>
      <c r="K44" s="57" t="s">
        <v>178</v>
      </c>
      <c r="L44" s="59">
        <f>L36+L40+L39+L43+L10+L9+L8+L7</f>
        <v>0</v>
      </c>
      <c r="M44" s="59" t="e">
        <f>M36+M40+M39+M43+M10+M9+M8+M7</f>
        <v>#DIV/0!</v>
      </c>
    </row>
    <row r="45" spans="1:14" ht="22.5" customHeight="1">
      <c r="A45" s="34" t="s">
        <v>5</v>
      </c>
      <c r="B45" s="51" t="s">
        <v>442</v>
      </c>
      <c r="C45" s="625"/>
      <c r="D45" s="54">
        <f>ROUND((C45/('Приложение №1 (2.7)'!$F$17/'Приложение №1 (2.7)'!$F$16)),1)</f>
        <v>0</v>
      </c>
      <c r="E45" s="50" t="s">
        <v>178</v>
      </c>
      <c r="F45" s="625"/>
      <c r="G45" s="48">
        <f>ROUND((F45/('Приложение №1 (2.7)'!$N$17/'Приложение №1 (2.7)'!$N$16)),1)</f>
        <v>0</v>
      </c>
      <c r="H45" s="50" t="s">
        <v>178</v>
      </c>
      <c r="I45" s="625"/>
      <c r="J45" s="48">
        <f>ROUND((I45/('Приложение №1 (2.7)'!$W$17/'Приложение №1 (2.7)'!$W$16)),1)</f>
        <v>0</v>
      </c>
      <c r="K45" s="50" t="s">
        <v>178</v>
      </c>
      <c r="L45" s="625"/>
      <c r="M45" s="48" t="e">
        <f>ROUND((L45/('Приложение №1 (2.7)'!$AF$17/'Приложение №1 (2.7)'!$AF$16)),1)</f>
        <v>#DIV/0!</v>
      </c>
      <c r="N45" s="228"/>
    </row>
    <row r="46" spans="1:14" ht="57" customHeight="1">
      <c r="A46" s="657" t="s">
        <v>75</v>
      </c>
      <c r="B46" s="52" t="s">
        <v>212</v>
      </c>
      <c r="C46" s="609" t="s">
        <v>178</v>
      </c>
      <c r="D46" s="553" t="s">
        <v>178</v>
      </c>
      <c r="E46" s="50" t="s">
        <v>178</v>
      </c>
      <c r="F46" s="50" t="s">
        <v>178</v>
      </c>
      <c r="G46" s="553" t="s">
        <v>178</v>
      </c>
      <c r="H46" s="50" t="s">
        <v>178</v>
      </c>
      <c r="I46" s="50" t="s">
        <v>178</v>
      </c>
      <c r="J46" s="553" t="s">
        <v>178</v>
      </c>
      <c r="K46" s="50" t="s">
        <v>178</v>
      </c>
      <c r="L46" s="50" t="s">
        <v>178</v>
      </c>
      <c r="M46" s="553" t="s">
        <v>178</v>
      </c>
      <c r="N46" s="29" t="s">
        <v>528</v>
      </c>
    </row>
    <row r="47" spans="1:13" s="37" customFormat="1" ht="27" customHeight="1">
      <c r="A47" s="36" t="s">
        <v>14</v>
      </c>
      <c r="B47" s="58" t="s">
        <v>213</v>
      </c>
      <c r="C47" s="59">
        <f>C44+C45</f>
        <v>14762.1</v>
      </c>
      <c r="D47" s="59">
        <f>D44+D45</f>
        <v>14762.1</v>
      </c>
      <c r="E47" s="59" t="s">
        <v>178</v>
      </c>
      <c r="F47" s="59">
        <f>F44+F45</f>
        <v>15547.199999999999</v>
      </c>
      <c r="G47" s="59">
        <f>G44+G45</f>
        <v>15547.199999999999</v>
      </c>
      <c r="H47" s="59" t="str">
        <f>H44</f>
        <v>Х</v>
      </c>
      <c r="I47" s="59">
        <f>I44</f>
        <v>15581.099999999999</v>
      </c>
      <c r="J47" s="59">
        <f>J44+J45</f>
        <v>15581.099999999999</v>
      </c>
      <c r="K47" s="59" t="str">
        <f>K44</f>
        <v>Х</v>
      </c>
      <c r="L47" s="59">
        <f>L44</f>
        <v>0</v>
      </c>
      <c r="M47" s="59" t="e">
        <f>M44+M45</f>
        <v>#DIV/0!</v>
      </c>
    </row>
    <row r="49" spans="1:14" s="43" customFormat="1" ht="13.5">
      <c r="A49" s="43" t="s">
        <v>214</v>
      </c>
      <c r="C49" s="557"/>
      <c r="D49" s="557"/>
      <c r="G49" s="46"/>
      <c r="J49" s="525"/>
      <c r="M49" s="525"/>
      <c r="N49" s="46"/>
    </row>
    <row r="50" spans="1:154" s="43" customFormat="1" ht="21.75" customHeight="1">
      <c r="A50" s="44" t="s">
        <v>3</v>
      </c>
      <c r="B50" s="751" t="s">
        <v>215</v>
      </c>
      <c r="C50" s="751"/>
      <c r="D50" s="751"/>
      <c r="E50" s="751"/>
      <c r="F50" s="751"/>
      <c r="G50" s="751"/>
      <c r="H50" s="751"/>
      <c r="I50" s="751"/>
      <c r="J50" s="751"/>
      <c r="K50" s="751"/>
      <c r="L50" s="751"/>
      <c r="M50" s="751"/>
      <c r="N50" s="751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</row>
    <row r="51" spans="1:14" s="43" customFormat="1" ht="15" customHeight="1">
      <c r="A51" s="44" t="s">
        <v>5</v>
      </c>
      <c r="B51" s="752" t="s">
        <v>216</v>
      </c>
      <c r="C51" s="752"/>
      <c r="D51" s="752"/>
      <c r="E51" s="752"/>
      <c r="F51" s="752"/>
      <c r="G51" s="752"/>
      <c r="H51" s="752"/>
      <c r="I51" s="752"/>
      <c r="J51" s="752"/>
      <c r="K51" s="752"/>
      <c r="L51" s="752"/>
      <c r="M51" s="752"/>
      <c r="N51" s="752"/>
    </row>
    <row r="52" spans="1:154" s="43" customFormat="1" ht="30" customHeight="1">
      <c r="A52" s="44" t="s">
        <v>75</v>
      </c>
      <c r="B52" s="751" t="s">
        <v>217</v>
      </c>
      <c r="C52" s="751"/>
      <c r="D52" s="751"/>
      <c r="E52" s="751"/>
      <c r="F52" s="751"/>
      <c r="G52" s="751"/>
      <c r="H52" s="751"/>
      <c r="I52" s="751"/>
      <c r="J52" s="751"/>
      <c r="K52" s="751"/>
      <c r="L52" s="751"/>
      <c r="M52" s="751"/>
      <c r="N52" s="751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</row>
    <row r="53" spans="1:154" s="43" customFormat="1" ht="30.75" customHeight="1">
      <c r="A53" s="44" t="s">
        <v>14</v>
      </c>
      <c r="B53" s="751" t="s">
        <v>218</v>
      </c>
      <c r="C53" s="751"/>
      <c r="D53" s="751"/>
      <c r="E53" s="751"/>
      <c r="F53" s="751"/>
      <c r="G53" s="751"/>
      <c r="H53" s="751"/>
      <c r="I53" s="751"/>
      <c r="J53" s="751"/>
      <c r="K53" s="751"/>
      <c r="L53" s="751"/>
      <c r="M53" s="751"/>
      <c r="N53" s="751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</row>
    <row r="54" spans="1:154" s="43" customFormat="1" ht="18.75" customHeight="1">
      <c r="A54" s="44"/>
      <c r="B54" s="47"/>
      <c r="C54" s="556"/>
      <c r="D54" s="556"/>
      <c r="E54" s="47"/>
      <c r="F54" s="47"/>
      <c r="G54" s="47"/>
      <c r="H54" s="47"/>
      <c r="I54" s="47"/>
      <c r="J54" s="524"/>
      <c r="K54" s="47"/>
      <c r="L54" s="47"/>
      <c r="M54" s="524"/>
      <c r="N54" s="47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</row>
    <row r="55" spans="1:4" ht="15" hidden="1">
      <c r="A55" s="2"/>
      <c r="B55" s="38" t="s">
        <v>164</v>
      </c>
      <c r="C55" s="38"/>
      <c r="D55" s="38"/>
    </row>
    <row r="56" spans="1:4" ht="15" hidden="1">
      <c r="A56" s="2"/>
      <c r="B56" s="38" t="s">
        <v>165</v>
      </c>
      <c r="C56" s="38"/>
      <c r="D56" s="38"/>
    </row>
    <row r="57" spans="1:4" ht="15" hidden="1">
      <c r="A57" s="2"/>
      <c r="B57" s="38"/>
      <c r="C57" s="38"/>
      <c r="D57" s="38"/>
    </row>
    <row r="58" spans="1:4" ht="15" hidden="1">
      <c r="A58" s="2"/>
      <c r="B58" s="38" t="s">
        <v>166</v>
      </c>
      <c r="C58" s="38"/>
      <c r="D58" s="38"/>
    </row>
    <row r="59" spans="1:4" ht="15" hidden="1">
      <c r="A59" s="2"/>
      <c r="B59" s="38" t="s">
        <v>167</v>
      </c>
      <c r="C59" s="38"/>
      <c r="D59" s="38"/>
    </row>
    <row r="60" spans="1:4" ht="15" hidden="1">
      <c r="A60" s="2"/>
      <c r="B60" s="38"/>
      <c r="C60" s="38"/>
      <c r="D60" s="38"/>
    </row>
    <row r="61" spans="1:4" ht="15" hidden="1">
      <c r="A61" s="2"/>
      <c r="B61" s="38" t="s">
        <v>168</v>
      </c>
      <c r="C61" s="38"/>
      <c r="D61" s="38"/>
    </row>
    <row r="62" spans="1:4" ht="15" hidden="1">
      <c r="A62" s="2"/>
      <c r="B62" s="38" t="s">
        <v>167</v>
      </c>
      <c r="C62" s="38"/>
      <c r="D62" s="38"/>
    </row>
  </sheetData>
  <sheetProtection/>
  <mergeCells count="11">
    <mergeCell ref="B50:N50"/>
    <mergeCell ref="B51:N51"/>
    <mergeCell ref="B52:N52"/>
    <mergeCell ref="B53:N53"/>
    <mergeCell ref="A2:L2"/>
    <mergeCell ref="A4:A5"/>
    <mergeCell ref="B4:B5"/>
    <mergeCell ref="E4:G4"/>
    <mergeCell ref="H4:J4"/>
    <mergeCell ref="K4:M4"/>
    <mergeCell ref="C4:D4"/>
  </mergeCells>
  <printOptions/>
  <pageMargins left="0.7086614173228347" right="0.24" top="0.34" bottom="0.36" header="0.31496062992125984" footer="0.31496062992125984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ES26"/>
  <sheetViews>
    <sheetView zoomScalePageLayoutView="0" workbookViewId="0" topLeftCell="A4">
      <selection activeCell="H8" sqref="H8"/>
    </sheetView>
  </sheetViews>
  <sheetFormatPr defaultColWidth="8.875" defaultRowHeight="12.75"/>
  <cols>
    <col min="1" max="1" width="7.50390625" style="606" customWidth="1"/>
    <col min="2" max="2" width="55.125" style="607" customWidth="1"/>
    <col min="3" max="3" width="16.00390625" style="607" hidden="1" customWidth="1"/>
    <col min="4" max="4" width="15.50390625" style="606" bestFit="1" customWidth="1"/>
    <col min="5" max="5" width="16.375" style="606" customWidth="1"/>
    <col min="6" max="6" width="16.00390625" style="606" customWidth="1"/>
    <col min="7" max="7" width="16.375" style="606" customWidth="1"/>
    <col min="8" max="8" width="16.00390625" style="606" customWidth="1"/>
    <col min="9" max="9" width="16.375" style="606" customWidth="1"/>
    <col min="10" max="10" width="10.50390625" style="607" customWidth="1"/>
    <col min="11" max="16384" width="8.875" style="607" customWidth="1"/>
  </cols>
  <sheetData>
    <row r="1" ht="18">
      <c r="I1" s="579" t="s">
        <v>219</v>
      </c>
    </row>
    <row r="2" spans="1:9" ht="29.25" customHeight="1">
      <c r="A2" s="758" t="s">
        <v>220</v>
      </c>
      <c r="B2" s="758"/>
      <c r="C2" s="758"/>
      <c r="D2" s="758"/>
      <c r="E2" s="758"/>
      <c r="F2" s="758"/>
      <c r="G2" s="758"/>
      <c r="H2" s="758"/>
      <c r="I2" s="758"/>
    </row>
    <row r="3" ht="18">
      <c r="I3" s="606" t="s">
        <v>16</v>
      </c>
    </row>
    <row r="4" spans="1:9" ht="24" customHeight="1">
      <c r="A4" s="759" t="s">
        <v>143</v>
      </c>
      <c r="B4" s="759" t="s">
        <v>144</v>
      </c>
      <c r="C4" s="608" t="s">
        <v>535</v>
      </c>
      <c r="D4" s="760" t="s">
        <v>461</v>
      </c>
      <c r="E4" s="761"/>
      <c r="F4" s="760" t="s">
        <v>462</v>
      </c>
      <c r="G4" s="761"/>
      <c r="H4" s="760" t="s">
        <v>463</v>
      </c>
      <c r="I4" s="761"/>
    </row>
    <row r="5" spans="1:9" ht="95.25" customHeight="1">
      <c r="A5" s="759"/>
      <c r="B5" s="759"/>
      <c r="C5" s="581" t="s">
        <v>538</v>
      </c>
      <c r="D5" s="580" t="s">
        <v>189</v>
      </c>
      <c r="E5" s="580" t="s">
        <v>190</v>
      </c>
      <c r="F5" s="580" t="s">
        <v>191</v>
      </c>
      <c r="G5" s="580" t="s">
        <v>192</v>
      </c>
      <c r="H5" s="580" t="s">
        <v>193</v>
      </c>
      <c r="I5" s="580" t="s">
        <v>194</v>
      </c>
    </row>
    <row r="6" spans="1:9" ht="21.75" customHeight="1">
      <c r="A6" s="609">
        <v>1</v>
      </c>
      <c r="B6" s="609">
        <v>2</v>
      </c>
      <c r="C6" s="609"/>
      <c r="D6" s="581">
        <v>3</v>
      </c>
      <c r="E6" s="581">
        <v>4</v>
      </c>
      <c r="F6" s="581">
        <v>5</v>
      </c>
      <c r="G6" s="581">
        <v>6</v>
      </c>
      <c r="H6" s="581">
        <v>7</v>
      </c>
      <c r="I6" s="581">
        <v>8</v>
      </c>
    </row>
    <row r="7" spans="1:10" ht="23.25" customHeight="1">
      <c r="A7" s="609" t="s">
        <v>3</v>
      </c>
      <c r="B7" s="610" t="s">
        <v>221</v>
      </c>
      <c r="C7" s="584">
        <f>'Приложение №1 (2.7)'!F26</f>
        <v>0</v>
      </c>
      <c r="D7" s="609" t="s">
        <v>178</v>
      </c>
      <c r="E7" s="584">
        <f>'Приложение №1 (2.7)'!N26</f>
        <v>0</v>
      </c>
      <c r="F7" s="609" t="s">
        <v>178</v>
      </c>
      <c r="G7" s="584">
        <f>'Приложение №1 (2.7)'!W26</f>
        <v>0</v>
      </c>
      <c r="H7" s="609" t="s">
        <v>178</v>
      </c>
      <c r="I7" s="584">
        <f>'Приложение №1 (2.7)'!AF26</f>
        <v>0</v>
      </c>
      <c r="J7" s="607" t="s">
        <v>443</v>
      </c>
    </row>
    <row r="8" spans="1:10" ht="22.5" customHeight="1">
      <c r="A8" s="609" t="s">
        <v>5</v>
      </c>
      <c r="B8" s="611" t="s">
        <v>222</v>
      </c>
      <c r="C8" s="584">
        <f>'Приложение №1 (2.7)'!F70</f>
        <v>0</v>
      </c>
      <c r="D8" s="609" t="s">
        <v>178</v>
      </c>
      <c r="E8" s="584">
        <f>'Приложение №1 (2.7)'!N70</f>
        <v>0</v>
      </c>
      <c r="F8" s="609" t="s">
        <v>178</v>
      </c>
      <c r="G8" s="584">
        <f>'Приложение №1 (2.7)'!W70</f>
        <v>0</v>
      </c>
      <c r="H8" s="609" t="s">
        <v>178</v>
      </c>
      <c r="I8" s="584">
        <f>'Приложение №1 (2.7)'!AF70</f>
        <v>0</v>
      </c>
      <c r="J8" s="607" t="s">
        <v>443</v>
      </c>
    </row>
    <row r="9" spans="1:10" ht="22.5" customHeight="1">
      <c r="A9" s="609" t="s">
        <v>75</v>
      </c>
      <c r="B9" s="611" t="s">
        <v>223</v>
      </c>
      <c r="C9" s="584">
        <f>'Приложение №1 (2.7)'!F67</f>
        <v>5129.1</v>
      </c>
      <c r="D9" s="609" t="s">
        <v>178</v>
      </c>
      <c r="E9" s="584">
        <v>5590.7</v>
      </c>
      <c r="F9" s="609" t="s">
        <v>178</v>
      </c>
      <c r="G9" s="584">
        <v>6093.9</v>
      </c>
      <c r="H9" s="609" t="s">
        <v>178</v>
      </c>
      <c r="I9" s="584">
        <f>'Приложение №1 (2.7)'!AF67</f>
        <v>0</v>
      </c>
      <c r="J9" s="607" t="s">
        <v>443</v>
      </c>
    </row>
    <row r="10" spans="1:10" ht="18">
      <c r="A10" s="609" t="s">
        <v>14</v>
      </c>
      <c r="B10" s="610" t="s">
        <v>444</v>
      </c>
      <c r="C10" s="584">
        <f>'Приложение №1 (2.7)'!F85+'Приложение №1 (2.7)'!F92</f>
        <v>0</v>
      </c>
      <c r="D10" s="609" t="s">
        <v>178</v>
      </c>
      <c r="E10" s="584">
        <f>'Приложение №1 (2.7)'!N85+'Приложение №1 (2.7)'!N92</f>
        <v>0</v>
      </c>
      <c r="F10" s="609" t="s">
        <v>178</v>
      </c>
      <c r="G10" s="584">
        <f>'Приложение №1 (2.7)'!W85+'Приложение №1 (2.7)'!W92</f>
        <v>0</v>
      </c>
      <c r="H10" s="609" t="s">
        <v>178</v>
      </c>
      <c r="I10" s="584">
        <f>'Приложение №1 (2.7)'!AF85+'Приложение №1 (2.7)'!AF92</f>
        <v>0</v>
      </c>
      <c r="J10" s="607" t="s">
        <v>443</v>
      </c>
    </row>
    <row r="11" spans="1:9" ht="23.25" customHeight="1">
      <c r="A11" s="609" t="s">
        <v>17</v>
      </c>
      <c r="B11" s="610" t="s">
        <v>224</v>
      </c>
      <c r="C11" s="609" t="s">
        <v>178</v>
      </c>
      <c r="D11" s="609" t="s">
        <v>178</v>
      </c>
      <c r="E11" s="609" t="s">
        <v>178</v>
      </c>
      <c r="F11" s="609" t="s">
        <v>178</v>
      </c>
      <c r="G11" s="609" t="s">
        <v>178</v>
      </c>
      <c r="H11" s="609" t="s">
        <v>178</v>
      </c>
      <c r="I11" s="609" t="s">
        <v>178</v>
      </c>
    </row>
    <row r="12" spans="1:9" s="615" customFormat="1" ht="27" customHeight="1">
      <c r="A12" s="612" t="s">
        <v>18</v>
      </c>
      <c r="B12" s="613" t="s">
        <v>140</v>
      </c>
      <c r="C12" s="614">
        <f>C10+C9+C8+C7</f>
        <v>5129.1</v>
      </c>
      <c r="D12" s="614" t="s">
        <v>178</v>
      </c>
      <c r="E12" s="614">
        <f>E10+E9+E8+E7</f>
        <v>5590.7</v>
      </c>
      <c r="F12" s="614" t="s">
        <v>178</v>
      </c>
      <c r="G12" s="614">
        <f>G10+G9+G8+G7</f>
        <v>6093.9</v>
      </c>
      <c r="H12" s="614" t="s">
        <v>178</v>
      </c>
      <c r="I12" s="614">
        <f>I10+I9+I8+I7</f>
        <v>0</v>
      </c>
    </row>
    <row r="14" s="597" customFormat="1" ht="13.5">
      <c r="A14" s="597" t="s">
        <v>214</v>
      </c>
    </row>
    <row r="15" spans="1:149" s="597" customFormat="1" ht="15" customHeight="1">
      <c r="A15" s="616" t="s">
        <v>3</v>
      </c>
      <c r="B15" s="756" t="s">
        <v>215</v>
      </c>
      <c r="C15" s="756"/>
      <c r="D15" s="756"/>
      <c r="E15" s="756"/>
      <c r="F15" s="756"/>
      <c r="G15" s="756"/>
      <c r="H15" s="756"/>
      <c r="I15" s="756"/>
      <c r="J15" s="602"/>
      <c r="K15" s="602"/>
      <c r="L15" s="602"/>
      <c r="M15" s="602"/>
      <c r="N15" s="602"/>
      <c r="O15" s="602"/>
      <c r="P15" s="602"/>
      <c r="Q15" s="602"/>
      <c r="R15" s="602"/>
      <c r="S15" s="602"/>
      <c r="T15" s="602"/>
      <c r="U15" s="602"/>
      <c r="V15" s="602"/>
      <c r="W15" s="602"/>
      <c r="X15" s="602"/>
      <c r="Y15" s="602"/>
      <c r="Z15" s="602"/>
      <c r="AA15" s="602"/>
      <c r="AB15" s="602"/>
      <c r="AC15" s="602"/>
      <c r="AD15" s="602"/>
      <c r="AE15" s="602"/>
      <c r="AF15" s="602"/>
      <c r="AG15" s="602"/>
      <c r="AH15" s="602"/>
      <c r="AI15" s="602"/>
      <c r="AJ15" s="602"/>
      <c r="AK15" s="602"/>
      <c r="AL15" s="602"/>
      <c r="AM15" s="602"/>
      <c r="AN15" s="602"/>
      <c r="AO15" s="602"/>
      <c r="AP15" s="602"/>
      <c r="AQ15" s="602"/>
      <c r="AR15" s="602"/>
      <c r="AS15" s="602"/>
      <c r="AT15" s="602"/>
      <c r="AU15" s="602"/>
      <c r="AV15" s="602"/>
      <c r="AW15" s="602"/>
      <c r="AX15" s="602"/>
      <c r="AY15" s="602"/>
      <c r="AZ15" s="602"/>
      <c r="BA15" s="602"/>
      <c r="BB15" s="602"/>
      <c r="BC15" s="602"/>
      <c r="BD15" s="602"/>
      <c r="BE15" s="602"/>
      <c r="BF15" s="602"/>
      <c r="BG15" s="602"/>
      <c r="BH15" s="602"/>
      <c r="BI15" s="602"/>
      <c r="BJ15" s="602"/>
      <c r="BK15" s="602"/>
      <c r="BL15" s="602"/>
      <c r="BM15" s="602"/>
      <c r="BN15" s="602"/>
      <c r="BO15" s="602"/>
      <c r="BP15" s="602"/>
      <c r="BQ15" s="602"/>
      <c r="BR15" s="602"/>
      <c r="BS15" s="602"/>
      <c r="BT15" s="602"/>
      <c r="BU15" s="602"/>
      <c r="BV15" s="602"/>
      <c r="BW15" s="602"/>
      <c r="BX15" s="602"/>
      <c r="BY15" s="602"/>
      <c r="BZ15" s="602"/>
      <c r="CA15" s="602"/>
      <c r="CB15" s="602"/>
      <c r="CC15" s="602"/>
      <c r="CD15" s="602"/>
      <c r="CE15" s="602"/>
      <c r="CF15" s="602"/>
      <c r="CG15" s="602"/>
      <c r="CH15" s="602"/>
      <c r="CI15" s="602"/>
      <c r="CJ15" s="602"/>
      <c r="CK15" s="602"/>
      <c r="CL15" s="602"/>
      <c r="CM15" s="602"/>
      <c r="CN15" s="602"/>
      <c r="CO15" s="602"/>
      <c r="CP15" s="602"/>
      <c r="CQ15" s="602"/>
      <c r="CR15" s="602"/>
      <c r="CS15" s="602"/>
      <c r="CT15" s="602"/>
      <c r="CU15" s="602"/>
      <c r="CV15" s="602"/>
      <c r="CW15" s="602"/>
      <c r="CX15" s="602"/>
      <c r="CY15" s="602"/>
      <c r="CZ15" s="602"/>
      <c r="DA15" s="602"/>
      <c r="DB15" s="602"/>
      <c r="DC15" s="602"/>
      <c r="DD15" s="602"/>
      <c r="DE15" s="602"/>
      <c r="DF15" s="602"/>
      <c r="DG15" s="602"/>
      <c r="DH15" s="602"/>
      <c r="DI15" s="602"/>
      <c r="DJ15" s="602"/>
      <c r="DK15" s="602"/>
      <c r="DL15" s="602"/>
      <c r="DM15" s="602"/>
      <c r="DN15" s="602"/>
      <c r="DO15" s="602"/>
      <c r="DP15" s="602"/>
      <c r="DQ15" s="602"/>
      <c r="DR15" s="602"/>
      <c r="DS15" s="602"/>
      <c r="DT15" s="602"/>
      <c r="DU15" s="602"/>
      <c r="DV15" s="602"/>
      <c r="DW15" s="602"/>
      <c r="DX15" s="602"/>
      <c r="DY15" s="602"/>
      <c r="DZ15" s="602"/>
      <c r="EA15" s="602"/>
      <c r="EB15" s="602"/>
      <c r="EC15" s="602"/>
      <c r="ED15" s="602"/>
      <c r="EE15" s="602"/>
      <c r="EF15" s="602"/>
      <c r="EG15" s="602"/>
      <c r="EH15" s="602"/>
      <c r="EI15" s="602"/>
      <c r="EJ15" s="602"/>
      <c r="EK15" s="602"/>
      <c r="EL15" s="602"/>
      <c r="EM15" s="602"/>
      <c r="EN15" s="602"/>
      <c r="EO15" s="602"/>
      <c r="EP15" s="602"/>
      <c r="EQ15" s="602"/>
      <c r="ER15" s="602"/>
      <c r="ES15" s="602"/>
    </row>
    <row r="16" spans="1:9" s="597" customFormat="1" ht="15" customHeight="1">
      <c r="A16" s="616" t="s">
        <v>5</v>
      </c>
      <c r="B16" s="757" t="s">
        <v>225</v>
      </c>
      <c r="C16" s="757"/>
      <c r="D16" s="757"/>
      <c r="E16" s="757"/>
      <c r="F16" s="757"/>
      <c r="G16" s="757"/>
      <c r="H16" s="757"/>
      <c r="I16" s="757"/>
    </row>
    <row r="17" spans="1:149" s="597" customFormat="1" ht="18" customHeight="1">
      <c r="A17" s="616" t="s">
        <v>75</v>
      </c>
      <c r="B17" s="756" t="s">
        <v>226</v>
      </c>
      <c r="C17" s="756"/>
      <c r="D17" s="756"/>
      <c r="E17" s="756"/>
      <c r="F17" s="756"/>
      <c r="G17" s="756"/>
      <c r="H17" s="756"/>
      <c r="I17" s="756"/>
      <c r="J17" s="602"/>
      <c r="K17" s="602"/>
      <c r="L17" s="602"/>
      <c r="M17" s="602"/>
      <c r="N17" s="602"/>
      <c r="O17" s="602"/>
      <c r="P17" s="602"/>
      <c r="Q17" s="602"/>
      <c r="R17" s="602"/>
      <c r="S17" s="602"/>
      <c r="T17" s="602"/>
      <c r="U17" s="602"/>
      <c r="V17" s="602"/>
      <c r="W17" s="602"/>
      <c r="X17" s="602"/>
      <c r="Y17" s="602"/>
      <c r="Z17" s="602"/>
      <c r="AA17" s="602"/>
      <c r="AB17" s="602"/>
      <c r="AC17" s="602"/>
      <c r="AD17" s="602"/>
      <c r="AE17" s="602"/>
      <c r="AF17" s="602"/>
      <c r="AG17" s="602"/>
      <c r="AH17" s="602"/>
      <c r="AI17" s="602"/>
      <c r="AJ17" s="602"/>
      <c r="AK17" s="602"/>
      <c r="AL17" s="602"/>
      <c r="AM17" s="602"/>
      <c r="AN17" s="602"/>
      <c r="AO17" s="602"/>
      <c r="AP17" s="602"/>
      <c r="AQ17" s="602"/>
      <c r="AR17" s="602"/>
      <c r="AS17" s="602"/>
      <c r="AT17" s="602"/>
      <c r="AU17" s="602"/>
      <c r="AV17" s="602"/>
      <c r="AW17" s="602"/>
      <c r="AX17" s="602"/>
      <c r="AY17" s="602"/>
      <c r="AZ17" s="602"/>
      <c r="BA17" s="602"/>
      <c r="BB17" s="602"/>
      <c r="BC17" s="602"/>
      <c r="BD17" s="602"/>
      <c r="BE17" s="602"/>
      <c r="BF17" s="602"/>
      <c r="BG17" s="602"/>
      <c r="BH17" s="602"/>
      <c r="BI17" s="602"/>
      <c r="BJ17" s="602"/>
      <c r="BK17" s="602"/>
      <c r="BL17" s="602"/>
      <c r="BM17" s="602"/>
      <c r="BN17" s="602"/>
      <c r="BO17" s="602"/>
      <c r="BP17" s="602"/>
      <c r="BQ17" s="602"/>
      <c r="BR17" s="602"/>
      <c r="BS17" s="602"/>
      <c r="BT17" s="602"/>
      <c r="BU17" s="602"/>
      <c r="BV17" s="602"/>
      <c r="BW17" s="602"/>
      <c r="BX17" s="602"/>
      <c r="BY17" s="602"/>
      <c r="BZ17" s="602"/>
      <c r="CA17" s="602"/>
      <c r="CB17" s="602"/>
      <c r="CC17" s="602"/>
      <c r="CD17" s="602"/>
      <c r="CE17" s="602"/>
      <c r="CF17" s="602"/>
      <c r="CG17" s="602"/>
      <c r="CH17" s="602"/>
      <c r="CI17" s="602"/>
      <c r="CJ17" s="602"/>
      <c r="CK17" s="602"/>
      <c r="CL17" s="602"/>
      <c r="CM17" s="602"/>
      <c r="CN17" s="602"/>
      <c r="CO17" s="602"/>
      <c r="CP17" s="602"/>
      <c r="CQ17" s="602"/>
      <c r="CR17" s="602"/>
      <c r="CS17" s="602"/>
      <c r="CT17" s="602"/>
      <c r="CU17" s="602"/>
      <c r="CV17" s="602"/>
      <c r="CW17" s="602"/>
      <c r="CX17" s="602"/>
      <c r="CY17" s="602"/>
      <c r="CZ17" s="602"/>
      <c r="DA17" s="602"/>
      <c r="DB17" s="602"/>
      <c r="DC17" s="602"/>
      <c r="DD17" s="602"/>
      <c r="DE17" s="602"/>
      <c r="DF17" s="602"/>
      <c r="DG17" s="602"/>
      <c r="DH17" s="602"/>
      <c r="DI17" s="602"/>
      <c r="DJ17" s="602"/>
      <c r="DK17" s="602"/>
      <c r="DL17" s="602"/>
      <c r="DM17" s="602"/>
      <c r="DN17" s="602"/>
      <c r="DO17" s="602"/>
      <c r="DP17" s="602"/>
      <c r="DQ17" s="602"/>
      <c r="DR17" s="602"/>
      <c r="DS17" s="602"/>
      <c r="DT17" s="602"/>
      <c r="DU17" s="602"/>
      <c r="DV17" s="602"/>
      <c r="DW17" s="602"/>
      <c r="DX17" s="602"/>
      <c r="DY17" s="602"/>
      <c r="DZ17" s="602"/>
      <c r="EA17" s="602"/>
      <c r="EB17" s="602"/>
      <c r="EC17" s="602"/>
      <c r="ED17" s="602"/>
      <c r="EE17" s="602"/>
      <c r="EF17" s="602"/>
      <c r="EG17" s="602"/>
      <c r="EH17" s="602"/>
      <c r="EI17" s="602"/>
      <c r="EJ17" s="602"/>
      <c r="EK17" s="602"/>
      <c r="EL17" s="602"/>
      <c r="EM17" s="602"/>
      <c r="EN17" s="602"/>
      <c r="EO17" s="602"/>
      <c r="EP17" s="602"/>
      <c r="EQ17" s="602"/>
      <c r="ER17" s="602"/>
      <c r="ES17" s="602"/>
    </row>
    <row r="18" spans="1:149" s="597" customFormat="1" ht="18.75" customHeight="1">
      <c r="A18" s="616"/>
      <c r="B18" s="598"/>
      <c r="C18" s="598"/>
      <c r="D18" s="598"/>
      <c r="E18" s="598"/>
      <c r="F18" s="598"/>
      <c r="G18" s="598"/>
      <c r="H18" s="598"/>
      <c r="I18" s="598"/>
      <c r="J18" s="602"/>
      <c r="K18" s="602"/>
      <c r="L18" s="602"/>
      <c r="M18" s="602"/>
      <c r="N18" s="602"/>
      <c r="O18" s="602"/>
      <c r="P18" s="602"/>
      <c r="Q18" s="602"/>
      <c r="R18" s="602"/>
      <c r="S18" s="602"/>
      <c r="T18" s="602"/>
      <c r="U18" s="602"/>
      <c r="V18" s="602"/>
      <c r="W18" s="602"/>
      <c r="X18" s="602"/>
      <c r="Y18" s="602"/>
      <c r="Z18" s="602"/>
      <c r="AA18" s="602"/>
      <c r="AB18" s="602"/>
      <c r="AC18" s="602"/>
      <c r="AD18" s="602"/>
      <c r="AE18" s="602"/>
      <c r="AF18" s="602"/>
      <c r="AG18" s="602"/>
      <c r="AH18" s="602"/>
      <c r="AI18" s="602"/>
      <c r="AJ18" s="602"/>
      <c r="AK18" s="602"/>
      <c r="AL18" s="602"/>
      <c r="AM18" s="602"/>
      <c r="AN18" s="602"/>
      <c r="AO18" s="602"/>
      <c r="AP18" s="602"/>
      <c r="AQ18" s="602"/>
      <c r="AR18" s="602"/>
      <c r="AS18" s="602"/>
      <c r="AT18" s="602"/>
      <c r="AU18" s="602"/>
      <c r="AV18" s="602"/>
      <c r="AW18" s="602"/>
      <c r="AX18" s="602"/>
      <c r="AY18" s="602"/>
      <c r="AZ18" s="602"/>
      <c r="BA18" s="602"/>
      <c r="BB18" s="602"/>
      <c r="BC18" s="602"/>
      <c r="BD18" s="602"/>
      <c r="BE18" s="602"/>
      <c r="BF18" s="602"/>
      <c r="BG18" s="602"/>
      <c r="BH18" s="602"/>
      <c r="BI18" s="602"/>
      <c r="BJ18" s="602"/>
      <c r="BK18" s="602"/>
      <c r="BL18" s="602"/>
      <c r="BM18" s="602"/>
      <c r="BN18" s="602"/>
      <c r="BO18" s="602"/>
      <c r="BP18" s="602"/>
      <c r="BQ18" s="602"/>
      <c r="BR18" s="602"/>
      <c r="BS18" s="602"/>
      <c r="BT18" s="602"/>
      <c r="BU18" s="602"/>
      <c r="BV18" s="602"/>
      <c r="BW18" s="602"/>
      <c r="BX18" s="602"/>
      <c r="BY18" s="602"/>
      <c r="BZ18" s="602"/>
      <c r="CA18" s="602"/>
      <c r="CB18" s="602"/>
      <c r="CC18" s="602"/>
      <c r="CD18" s="602"/>
      <c r="CE18" s="602"/>
      <c r="CF18" s="602"/>
      <c r="CG18" s="602"/>
      <c r="CH18" s="602"/>
      <c r="CI18" s="602"/>
      <c r="CJ18" s="602"/>
      <c r="CK18" s="602"/>
      <c r="CL18" s="602"/>
      <c r="CM18" s="602"/>
      <c r="CN18" s="602"/>
      <c r="CO18" s="602"/>
      <c r="CP18" s="602"/>
      <c r="CQ18" s="602"/>
      <c r="CR18" s="602"/>
      <c r="CS18" s="602"/>
      <c r="CT18" s="602"/>
      <c r="CU18" s="602"/>
      <c r="CV18" s="602"/>
      <c r="CW18" s="602"/>
      <c r="CX18" s="602"/>
      <c r="CY18" s="602"/>
      <c r="CZ18" s="602"/>
      <c r="DA18" s="602"/>
      <c r="DB18" s="602"/>
      <c r="DC18" s="602"/>
      <c r="DD18" s="602"/>
      <c r="DE18" s="602"/>
      <c r="DF18" s="602"/>
      <c r="DG18" s="602"/>
      <c r="DH18" s="602"/>
      <c r="DI18" s="602"/>
      <c r="DJ18" s="602"/>
      <c r="DK18" s="602"/>
      <c r="DL18" s="602"/>
      <c r="DM18" s="602"/>
      <c r="DN18" s="602"/>
      <c r="DO18" s="602"/>
      <c r="DP18" s="602"/>
      <c r="DQ18" s="602"/>
      <c r="DR18" s="602"/>
      <c r="DS18" s="602"/>
      <c r="DT18" s="602"/>
      <c r="DU18" s="602"/>
      <c r="DV18" s="602"/>
      <c r="DW18" s="602"/>
      <c r="DX18" s="602"/>
      <c r="DY18" s="602"/>
      <c r="DZ18" s="602"/>
      <c r="EA18" s="602"/>
      <c r="EB18" s="602"/>
      <c r="EC18" s="602"/>
      <c r="ED18" s="602"/>
      <c r="EE18" s="602"/>
      <c r="EF18" s="602"/>
      <c r="EG18" s="602"/>
      <c r="EH18" s="602"/>
      <c r="EI18" s="602"/>
      <c r="EJ18" s="602"/>
      <c r="EK18" s="602"/>
      <c r="EL18" s="602"/>
      <c r="EM18" s="602"/>
      <c r="EN18" s="602"/>
      <c r="EO18" s="602"/>
      <c r="EP18" s="602"/>
      <c r="EQ18" s="602"/>
      <c r="ER18" s="602"/>
      <c r="ES18" s="602"/>
    </row>
    <row r="19" spans="1:3" s="618" customFormat="1" ht="15" hidden="1">
      <c r="A19" s="617"/>
      <c r="B19" s="604" t="s">
        <v>164</v>
      </c>
      <c r="C19" s="604"/>
    </row>
    <row r="20" spans="1:3" s="618" customFormat="1" ht="15" hidden="1">
      <c r="A20" s="617"/>
      <c r="B20" s="604" t="s">
        <v>165</v>
      </c>
      <c r="C20" s="604"/>
    </row>
    <row r="21" spans="1:3" s="618" customFormat="1" ht="15" hidden="1">
      <c r="A21" s="617"/>
      <c r="B21" s="604"/>
      <c r="C21" s="604"/>
    </row>
    <row r="22" spans="1:3" s="618" customFormat="1" ht="15" hidden="1">
      <c r="A22" s="617"/>
      <c r="B22" s="604" t="s">
        <v>166</v>
      </c>
      <c r="C22" s="604"/>
    </row>
    <row r="23" spans="1:3" s="618" customFormat="1" ht="15" hidden="1">
      <c r="A23" s="617"/>
      <c r="B23" s="604" t="s">
        <v>167</v>
      </c>
      <c r="C23" s="604"/>
    </row>
    <row r="24" spans="1:3" s="618" customFormat="1" ht="15" hidden="1">
      <c r="A24" s="617"/>
      <c r="B24" s="604"/>
      <c r="C24" s="604"/>
    </row>
    <row r="25" spans="1:3" s="618" customFormat="1" ht="15" hidden="1">
      <c r="A25" s="617"/>
      <c r="B25" s="604" t="s">
        <v>168</v>
      </c>
      <c r="C25" s="604"/>
    </row>
    <row r="26" spans="1:3" s="618" customFormat="1" ht="15" hidden="1">
      <c r="A26" s="617"/>
      <c r="B26" s="604" t="s">
        <v>167</v>
      </c>
      <c r="C26" s="604"/>
    </row>
  </sheetData>
  <sheetProtection/>
  <mergeCells count="9">
    <mergeCell ref="B15:I15"/>
    <mergeCell ref="B16:I16"/>
    <mergeCell ref="B17:I17"/>
    <mergeCell ref="A2:I2"/>
    <mergeCell ref="A4:A5"/>
    <mergeCell ref="B4:B5"/>
    <mergeCell ref="D4:E4"/>
    <mergeCell ref="F4:G4"/>
    <mergeCell ref="H4:I4"/>
  </mergeCells>
  <printOptions/>
  <pageMargins left="0.7086614173228347" right="0.24" top="0.34" bottom="0.36" header="0.31496062992125984" footer="0.31496062992125984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EV40"/>
  <sheetViews>
    <sheetView zoomScalePageLayoutView="0" workbookViewId="0" topLeftCell="A4">
      <selection activeCell="E6" sqref="E6"/>
    </sheetView>
  </sheetViews>
  <sheetFormatPr defaultColWidth="8.875" defaultRowHeight="12.75"/>
  <cols>
    <col min="1" max="1" width="5.625" style="577" customWidth="1"/>
    <col min="2" max="2" width="65.375" style="578" customWidth="1"/>
    <col min="3" max="4" width="16.625" style="578" hidden="1" customWidth="1"/>
    <col min="5" max="5" width="16.00390625" style="577" customWidth="1"/>
    <col min="6" max="6" width="17.00390625" style="577" customWidth="1"/>
    <col min="7" max="7" width="16.375" style="577" customWidth="1"/>
    <col min="8" max="8" width="16.00390625" style="577" customWidth="1"/>
    <col min="9" max="10" width="16.375" style="577" customWidth="1"/>
    <col min="11" max="11" width="16.00390625" style="577" customWidth="1"/>
    <col min="12" max="13" width="16.375" style="577" customWidth="1"/>
    <col min="14" max="16384" width="8.875" style="578" customWidth="1"/>
  </cols>
  <sheetData>
    <row r="1" ht="18">
      <c r="M1" s="579" t="s">
        <v>227</v>
      </c>
    </row>
    <row r="2" spans="1:13" ht="24" customHeight="1">
      <c r="A2" s="758" t="s">
        <v>228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</row>
    <row r="3" ht="18">
      <c r="M3" s="577" t="s">
        <v>16</v>
      </c>
    </row>
    <row r="4" spans="1:13" ht="24" customHeight="1">
      <c r="A4" s="766" t="s">
        <v>143</v>
      </c>
      <c r="B4" s="766" t="s">
        <v>144</v>
      </c>
      <c r="C4" s="764" t="s">
        <v>535</v>
      </c>
      <c r="D4" s="765"/>
      <c r="E4" s="760" t="s">
        <v>461</v>
      </c>
      <c r="F4" s="767"/>
      <c r="G4" s="761"/>
      <c r="H4" s="760" t="s">
        <v>462</v>
      </c>
      <c r="I4" s="767"/>
      <c r="J4" s="761"/>
      <c r="K4" s="760" t="s">
        <v>463</v>
      </c>
      <c r="L4" s="767"/>
      <c r="M4" s="761"/>
    </row>
    <row r="5" spans="1:13" ht="121.5" customHeight="1">
      <c r="A5" s="766"/>
      <c r="B5" s="766"/>
      <c r="C5" s="580" t="s">
        <v>537</v>
      </c>
      <c r="D5" s="580" t="s">
        <v>536</v>
      </c>
      <c r="E5" s="580" t="s">
        <v>189</v>
      </c>
      <c r="F5" s="580" t="s">
        <v>449</v>
      </c>
      <c r="G5" s="580" t="s">
        <v>448</v>
      </c>
      <c r="H5" s="580" t="s">
        <v>191</v>
      </c>
      <c r="I5" s="580" t="s">
        <v>472</v>
      </c>
      <c r="J5" s="580" t="s">
        <v>473</v>
      </c>
      <c r="K5" s="580" t="s">
        <v>193</v>
      </c>
      <c r="L5" s="580" t="s">
        <v>474</v>
      </c>
      <c r="M5" s="580" t="s">
        <v>475</v>
      </c>
    </row>
    <row r="6" spans="1:13" ht="21.75" customHeight="1">
      <c r="A6" s="581">
        <v>1</v>
      </c>
      <c r="B6" s="581">
        <v>2</v>
      </c>
      <c r="C6" s="581"/>
      <c r="D6" s="581"/>
      <c r="E6" s="581">
        <v>3</v>
      </c>
      <c r="F6" s="581">
        <v>4</v>
      </c>
      <c r="G6" s="581">
        <v>5</v>
      </c>
      <c r="H6" s="581">
        <v>6</v>
      </c>
      <c r="I6" s="581">
        <v>7</v>
      </c>
      <c r="J6" s="581">
        <v>8</v>
      </c>
      <c r="K6" s="581">
        <v>9</v>
      </c>
      <c r="L6" s="581">
        <v>10</v>
      </c>
      <c r="M6" s="581">
        <v>11</v>
      </c>
    </row>
    <row r="7" spans="1:13" ht="28.5" customHeight="1">
      <c r="A7" s="581" t="s">
        <v>3</v>
      </c>
      <c r="B7" s="582" t="s">
        <v>229</v>
      </c>
      <c r="C7" s="583">
        <f>'5.1'!C103</f>
        <v>0</v>
      </c>
      <c r="D7" s="583">
        <f>'5.1'!D103</f>
        <v>0</v>
      </c>
      <c r="E7" s="581" t="s">
        <v>178</v>
      </c>
      <c r="F7" s="583">
        <f>'5.1'!E103</f>
        <v>6621.000000000001</v>
      </c>
      <c r="G7" s="583">
        <f>'5.1'!F103</f>
        <v>6621.000000000001</v>
      </c>
      <c r="H7" s="581" t="s">
        <v>178</v>
      </c>
      <c r="I7" s="650">
        <f>'5.2'!H16</f>
        <v>7084.470000000001</v>
      </c>
      <c r="J7" s="650">
        <f>'5.2'!I16</f>
        <v>7084.470000000001</v>
      </c>
      <c r="K7" s="581" t="s">
        <v>178</v>
      </c>
      <c r="L7" s="650">
        <f>'5.2'!J16</f>
        <v>0</v>
      </c>
      <c r="M7" s="650">
        <f>'5.2'!K16</f>
        <v>0</v>
      </c>
    </row>
    <row r="8" spans="1:13" ht="22.5" customHeight="1">
      <c r="A8" s="581" t="s">
        <v>5</v>
      </c>
      <c r="B8" s="582" t="s">
        <v>230</v>
      </c>
      <c r="C8" s="583">
        <f>'5.3'!C47</f>
        <v>14762.1</v>
      </c>
      <c r="D8" s="583">
        <f>'5.3'!D47</f>
        <v>14762.1</v>
      </c>
      <c r="E8" s="581" t="s">
        <v>178</v>
      </c>
      <c r="F8" s="583">
        <f>'5.3'!F47</f>
        <v>15547.199999999999</v>
      </c>
      <c r="G8" s="583">
        <f>'5.3'!G47</f>
        <v>15547.199999999999</v>
      </c>
      <c r="H8" s="581" t="s">
        <v>178</v>
      </c>
      <c r="I8" s="583">
        <f>'5.3'!I47</f>
        <v>15581.099999999999</v>
      </c>
      <c r="J8" s="583">
        <f>'5.3'!J47</f>
        <v>15581.099999999999</v>
      </c>
      <c r="K8" s="581" t="s">
        <v>178</v>
      </c>
      <c r="L8" s="583">
        <f>'5.3'!L47</f>
        <v>0</v>
      </c>
      <c r="M8" s="583" t="e">
        <f>'5.3'!M47</f>
        <v>#DIV/0!</v>
      </c>
    </row>
    <row r="9" spans="1:13" ht="54.75" customHeight="1">
      <c r="A9" s="581" t="s">
        <v>75</v>
      </c>
      <c r="B9" s="582" t="s">
        <v>231</v>
      </c>
      <c r="C9" s="583">
        <f>'5.4'!C12</f>
        <v>5129.1</v>
      </c>
      <c r="D9" s="583">
        <f>C9</f>
        <v>5129.1</v>
      </c>
      <c r="E9" s="581" t="s">
        <v>178</v>
      </c>
      <c r="F9" s="583">
        <f>'5.4'!E12</f>
        <v>5590.7</v>
      </c>
      <c r="G9" s="583">
        <f>F9</f>
        <v>5590.7</v>
      </c>
      <c r="H9" s="581" t="s">
        <v>178</v>
      </c>
      <c r="I9" s="583">
        <f>'5.4'!G12</f>
        <v>6093.9</v>
      </c>
      <c r="J9" s="583">
        <f>I9</f>
        <v>6093.9</v>
      </c>
      <c r="K9" s="581" t="s">
        <v>178</v>
      </c>
      <c r="L9" s="583">
        <f>'5.4'!I12</f>
        <v>0</v>
      </c>
      <c r="M9" s="583">
        <f>L9</f>
        <v>0</v>
      </c>
    </row>
    <row r="10" spans="1:14" ht="27" customHeight="1">
      <c r="A10" s="581" t="s">
        <v>14</v>
      </c>
      <c r="B10" s="582" t="s">
        <v>232</v>
      </c>
      <c r="C10" s="583">
        <f>'Приложение №1 (2.7)'!F114</f>
        <v>130.9</v>
      </c>
      <c r="D10" s="584">
        <f>ROUND((C10/('Приложение №1 (2.7)'!$F$17/'Приложение №1 (2.7)'!$F$16)),1)</f>
        <v>130.9</v>
      </c>
      <c r="E10" s="581" t="s">
        <v>178</v>
      </c>
      <c r="F10" s="583">
        <v>424.3</v>
      </c>
      <c r="G10" s="584">
        <f>ROUND((F10/('Приложение №1 (2.7)'!$N$17/'Приложение №1 (2.7)'!$N$16)),1)</f>
        <v>424.3</v>
      </c>
      <c r="H10" s="581" t="s">
        <v>178</v>
      </c>
      <c r="I10" s="583">
        <v>454</v>
      </c>
      <c r="J10" s="584">
        <f>ROUND((I10/('Приложение №1 (2.7)'!$W$17/'Приложение №1 (2.7)'!$W$16)),1)</f>
        <v>454</v>
      </c>
      <c r="K10" s="581" t="s">
        <v>178</v>
      </c>
      <c r="L10" s="583">
        <f>'Приложение №1 (2.7)'!AF114</f>
        <v>0</v>
      </c>
      <c r="M10" s="584" t="e">
        <f>ROUND((L10/('Приложение №1 (2.7)'!$AF$17/'Приложение №1 (2.7)'!$AF$16)),1)</f>
        <v>#DIV/0!</v>
      </c>
      <c r="N10" s="585"/>
    </row>
    <row r="11" spans="1:14" s="587" customFormat="1" ht="57" customHeight="1">
      <c r="A11" s="581" t="s">
        <v>17</v>
      </c>
      <c r="B11" s="582" t="s">
        <v>233</v>
      </c>
      <c r="C11" s="583">
        <f>'Приложение №1 (2.7)'!F116</f>
        <v>0</v>
      </c>
      <c r="D11" s="584">
        <f>ROUND((C11/('Приложение №1 (2.7)'!$F$17/'Приложение №1 (2.7)'!$F$16)),1)</f>
        <v>0</v>
      </c>
      <c r="E11" s="583" t="s">
        <v>178</v>
      </c>
      <c r="F11" s="583">
        <v>4028.2</v>
      </c>
      <c r="G11" s="584">
        <f>ROUND((F11/('Приложение №1 (2.7)'!$N$17/'Приложение №1 (2.7)'!$N$16)),1)</f>
        <v>4028.2</v>
      </c>
      <c r="H11" s="583" t="s">
        <v>178</v>
      </c>
      <c r="I11" s="583">
        <v>4848.2</v>
      </c>
      <c r="J11" s="584">
        <f>ROUND((I11/('Приложение №1 (2.7)'!$F$17/'Приложение №1 (2.7)'!$F$16)),1)</f>
        <v>4848.2</v>
      </c>
      <c r="K11" s="583" t="s">
        <v>178</v>
      </c>
      <c r="L11" s="583"/>
      <c r="M11" s="584">
        <f>ROUND((L11/('Приложение №1 (2.7)'!$F$17/'Приложение №1 (2.7)'!$F$16)),1)</f>
        <v>0</v>
      </c>
      <c r="N11" s="586"/>
    </row>
    <row r="12" spans="1:13" s="587" customFormat="1" ht="51.75" customHeight="1">
      <c r="A12" s="588" t="s">
        <v>18</v>
      </c>
      <c r="B12" s="589" t="s">
        <v>234</v>
      </c>
      <c r="C12" s="581" t="s">
        <v>178</v>
      </c>
      <c r="D12" s="581" t="s">
        <v>178</v>
      </c>
      <c r="E12" s="581" t="s">
        <v>178</v>
      </c>
      <c r="F12" s="581" t="s">
        <v>178</v>
      </c>
      <c r="G12" s="581" t="s">
        <v>178</v>
      </c>
      <c r="H12" s="581" t="s">
        <v>178</v>
      </c>
      <c r="I12" s="581"/>
      <c r="J12" s="581"/>
      <c r="K12" s="581" t="s">
        <v>178</v>
      </c>
      <c r="L12" s="581"/>
      <c r="M12" s="581"/>
    </row>
    <row r="13" spans="1:13" s="587" customFormat="1" ht="36.75" customHeight="1">
      <c r="A13" s="581" t="s">
        <v>19</v>
      </c>
      <c r="B13" s="589" t="s">
        <v>235</v>
      </c>
      <c r="C13" s="581" t="s">
        <v>178</v>
      </c>
      <c r="D13" s="581" t="s">
        <v>178</v>
      </c>
      <c r="E13" s="581" t="s">
        <v>178</v>
      </c>
      <c r="F13" s="581" t="s">
        <v>178</v>
      </c>
      <c r="G13" s="581" t="s">
        <v>178</v>
      </c>
      <c r="H13" s="581" t="s">
        <v>178</v>
      </c>
      <c r="I13" s="581"/>
      <c r="J13" s="581"/>
      <c r="K13" s="581" t="s">
        <v>178</v>
      </c>
      <c r="L13" s="581"/>
      <c r="M13" s="581"/>
    </row>
    <row r="14" spans="1:13" s="590" customFormat="1" ht="33.75" customHeight="1">
      <c r="A14" s="581" t="s">
        <v>20</v>
      </c>
      <c r="B14" s="589" t="s">
        <v>236</v>
      </c>
      <c r="C14" s="581" t="s">
        <v>178</v>
      </c>
      <c r="D14" s="581" t="s">
        <v>178</v>
      </c>
      <c r="E14" s="581" t="s">
        <v>178</v>
      </c>
      <c r="F14" s="581" t="s">
        <v>178</v>
      </c>
      <c r="G14" s="581" t="s">
        <v>178</v>
      </c>
      <c r="H14" s="581" t="s">
        <v>178</v>
      </c>
      <c r="I14" s="581"/>
      <c r="J14" s="581"/>
      <c r="K14" s="581" t="s">
        <v>178</v>
      </c>
      <c r="L14" s="581"/>
      <c r="M14" s="581"/>
    </row>
    <row r="15" spans="1:13" s="590" customFormat="1" ht="111" customHeight="1">
      <c r="A15" s="581" t="s">
        <v>21</v>
      </c>
      <c r="B15" s="589" t="s">
        <v>237</v>
      </c>
      <c r="C15" s="581" t="s">
        <v>178</v>
      </c>
      <c r="D15" s="581" t="s">
        <v>178</v>
      </c>
      <c r="E15" s="581" t="s">
        <v>178</v>
      </c>
      <c r="F15" s="581" t="s">
        <v>178</v>
      </c>
      <c r="G15" s="581" t="s">
        <v>178</v>
      </c>
      <c r="H15" s="581" t="s">
        <v>178</v>
      </c>
      <c r="I15" s="581"/>
      <c r="J15" s="581"/>
      <c r="K15" s="581" t="s">
        <v>178</v>
      </c>
      <c r="L15" s="581"/>
      <c r="M15" s="581"/>
    </row>
    <row r="16" spans="1:13" s="594" customFormat="1" ht="28.5" customHeight="1">
      <c r="A16" s="591" t="s">
        <v>22</v>
      </c>
      <c r="B16" s="592" t="s">
        <v>238</v>
      </c>
      <c r="C16" s="593">
        <f>C7+C8+C9+C10+C11</f>
        <v>20022.100000000002</v>
      </c>
      <c r="D16" s="593">
        <f>D7+D8+D9+D10+D11</f>
        <v>20022.100000000002</v>
      </c>
      <c r="E16" s="591" t="s">
        <v>178</v>
      </c>
      <c r="F16" s="593">
        <f>F7+F8+F9+F10+F11</f>
        <v>32211.4</v>
      </c>
      <c r="G16" s="593">
        <f>G7+G8+G9+G10+G11</f>
        <v>32211.4</v>
      </c>
      <c r="H16" s="591" t="s">
        <v>178</v>
      </c>
      <c r="I16" s="593">
        <f>I7+I8+I9+I10+I11</f>
        <v>34061.67</v>
      </c>
      <c r="J16" s="593">
        <f>J7+J8+J9+J10+J11</f>
        <v>34061.67</v>
      </c>
      <c r="K16" s="591" t="s">
        <v>178</v>
      </c>
      <c r="L16" s="593">
        <f>L7+L8+L9+L10+L11</f>
        <v>0</v>
      </c>
      <c r="M16" s="593" t="e">
        <f>M7+M8+M9+M10+M11</f>
        <v>#DIV/0!</v>
      </c>
    </row>
    <row r="17" spans="1:20" s="590" customFormat="1" ht="39.75" customHeight="1">
      <c r="A17" s="581" t="s">
        <v>78</v>
      </c>
      <c r="B17" s="582" t="s">
        <v>450</v>
      </c>
      <c r="C17" s="581" t="s">
        <v>178</v>
      </c>
      <c r="D17" s="595">
        <f>ROUND(D16/'Приложение №1 (2.7)'!F16*'Приложение №1 (2.7)'!F17,1)</f>
        <v>20022.1</v>
      </c>
      <c r="E17" s="581" t="s">
        <v>178</v>
      </c>
      <c r="F17" s="581" t="s">
        <v>178</v>
      </c>
      <c r="G17" s="595">
        <f>ROUND(G16/'Приложение №1 (2.7)'!N16*'Приложение №1 (2.7)'!N17,1)</f>
        <v>32211.4</v>
      </c>
      <c r="H17" s="581" t="s">
        <v>178</v>
      </c>
      <c r="I17" s="581" t="s">
        <v>178</v>
      </c>
      <c r="J17" s="595">
        <f>ROUND(J16/'Приложение №1 (2.7)'!W16*'Приложение №1 (2.7)'!W17,1)</f>
        <v>34061.7</v>
      </c>
      <c r="K17" s="581" t="s">
        <v>178</v>
      </c>
      <c r="L17" s="581" t="s">
        <v>178</v>
      </c>
      <c r="M17" s="596" t="e">
        <f>ROUND(M16/'Приложение №1 (2.7)'!AF16*'Приложение №1 (2.7)'!AF17,1)</f>
        <v>#DIV/0!</v>
      </c>
      <c r="N17" s="762" t="s">
        <v>530</v>
      </c>
      <c r="O17" s="763"/>
      <c r="P17" s="763"/>
      <c r="Q17" s="763"/>
      <c r="R17" s="763"/>
      <c r="S17" s="763"/>
      <c r="T17" s="763"/>
    </row>
    <row r="18" spans="1:20" s="590" customFormat="1" ht="39.75" customHeight="1">
      <c r="A18" s="581">
        <v>12</v>
      </c>
      <c r="B18" s="582" t="s">
        <v>481</v>
      </c>
      <c r="C18" s="581" t="s">
        <v>178</v>
      </c>
      <c r="D18" s="596">
        <f>D17/'Приложение №1 (2.7)'!F17*1000</f>
        <v>1569.0563139664278</v>
      </c>
      <c r="E18" s="581" t="s">
        <v>178</v>
      </c>
      <c r="F18" s="581" t="s">
        <v>178</v>
      </c>
      <c r="G18" s="596">
        <f>G17/'Приложение №1 (2.7)'!N17*1000</f>
        <v>2524.2856918953653</v>
      </c>
      <c r="H18" s="581" t="s">
        <v>178</v>
      </c>
      <c r="I18" s="581" t="s">
        <v>178</v>
      </c>
      <c r="J18" s="596">
        <f>J17/'Приложение №1 (2.7)'!W17*1000</f>
        <v>2669.2867106562385</v>
      </c>
      <c r="K18" s="581" t="s">
        <v>178</v>
      </c>
      <c r="L18" s="581" t="s">
        <v>178</v>
      </c>
      <c r="M18" s="596" t="e">
        <f>M17/'Приложение №1 (2.7)'!AF17*1000</f>
        <v>#DIV/0!</v>
      </c>
      <c r="N18" s="762"/>
      <c r="O18" s="763"/>
      <c r="P18" s="763"/>
      <c r="Q18" s="763"/>
      <c r="R18" s="763"/>
      <c r="S18" s="763"/>
      <c r="T18" s="763"/>
    </row>
    <row r="19" spans="4:13" ht="18">
      <c r="D19" s="655">
        <f>D17-'Приложение №1 (2.7)'!F117</f>
        <v>-9498.400000000001</v>
      </c>
      <c r="E19" s="656"/>
      <c r="F19" s="656"/>
      <c r="G19" s="655">
        <f>'Приложение №1 (2.7)'!N117-'5.9'!G17</f>
        <v>-1657.550000000003</v>
      </c>
      <c r="H19" s="656"/>
      <c r="I19" s="656"/>
      <c r="J19" s="655">
        <f>J17-'Приложение №1 (2.7)'!W117</f>
        <v>2466.9599999999955</v>
      </c>
      <c r="M19" s="653" t="e">
        <f>M17-'Приложение №1 (2.7)'!AF117</f>
        <v>#DIV/0!</v>
      </c>
    </row>
    <row r="20" spans="1:8" s="598" customFormat="1" ht="13.5">
      <c r="A20" s="597" t="s">
        <v>214</v>
      </c>
      <c r="G20" s="599"/>
      <c r="H20" s="599"/>
    </row>
    <row r="21" spans="1:152" s="598" customFormat="1" ht="15" customHeight="1">
      <c r="A21" s="600" t="s">
        <v>3</v>
      </c>
      <c r="B21" s="597" t="s">
        <v>215</v>
      </c>
      <c r="C21" s="597"/>
      <c r="D21" s="597"/>
      <c r="E21" s="601"/>
      <c r="F21" s="601"/>
      <c r="G21" s="601"/>
      <c r="H21" s="601"/>
      <c r="I21" s="601"/>
      <c r="J21" s="601"/>
      <c r="K21" s="601"/>
      <c r="L21" s="601"/>
      <c r="M21" s="601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2"/>
      <c r="AB21" s="602"/>
      <c r="AC21" s="602"/>
      <c r="AD21" s="602"/>
      <c r="AE21" s="602"/>
      <c r="AF21" s="602"/>
      <c r="AG21" s="602"/>
      <c r="AH21" s="602"/>
      <c r="AI21" s="602"/>
      <c r="AJ21" s="602"/>
      <c r="AK21" s="602"/>
      <c r="AL21" s="602"/>
      <c r="AM21" s="602"/>
      <c r="AN21" s="602"/>
      <c r="AO21" s="602"/>
      <c r="AP21" s="602"/>
      <c r="AQ21" s="602"/>
      <c r="AR21" s="602"/>
      <c r="AS21" s="602"/>
      <c r="AT21" s="602"/>
      <c r="AU21" s="602"/>
      <c r="AV21" s="602"/>
      <c r="AW21" s="602"/>
      <c r="AX21" s="602"/>
      <c r="AY21" s="602"/>
      <c r="AZ21" s="602"/>
      <c r="BA21" s="602"/>
      <c r="BB21" s="602"/>
      <c r="BC21" s="602"/>
      <c r="BD21" s="602"/>
      <c r="BE21" s="602"/>
      <c r="BF21" s="602"/>
      <c r="BG21" s="602"/>
      <c r="BH21" s="602"/>
      <c r="BI21" s="602"/>
      <c r="BJ21" s="602"/>
      <c r="BK21" s="602"/>
      <c r="BL21" s="602"/>
      <c r="BM21" s="602"/>
      <c r="BN21" s="602"/>
      <c r="BO21" s="602"/>
      <c r="BP21" s="602"/>
      <c r="BQ21" s="602"/>
      <c r="BR21" s="602"/>
      <c r="BS21" s="602"/>
      <c r="BT21" s="602"/>
      <c r="BU21" s="602"/>
      <c r="BV21" s="602"/>
      <c r="BW21" s="602"/>
      <c r="BX21" s="602"/>
      <c r="BY21" s="602"/>
      <c r="BZ21" s="602"/>
      <c r="CA21" s="602"/>
      <c r="CB21" s="602"/>
      <c r="CC21" s="602"/>
      <c r="CD21" s="602"/>
      <c r="CE21" s="602"/>
      <c r="CF21" s="602"/>
      <c r="CG21" s="602"/>
      <c r="CH21" s="602"/>
      <c r="CI21" s="602"/>
      <c r="CJ21" s="602"/>
      <c r="CK21" s="602"/>
      <c r="CL21" s="602"/>
      <c r="CM21" s="602"/>
      <c r="CN21" s="602"/>
      <c r="CO21" s="602"/>
      <c r="CP21" s="602"/>
      <c r="CQ21" s="602"/>
      <c r="CR21" s="602"/>
      <c r="CS21" s="602"/>
      <c r="CT21" s="602"/>
      <c r="CU21" s="602"/>
      <c r="CV21" s="602"/>
      <c r="CW21" s="602"/>
      <c r="CX21" s="602"/>
      <c r="CY21" s="602"/>
      <c r="CZ21" s="602"/>
      <c r="DA21" s="602"/>
      <c r="DB21" s="602"/>
      <c r="DC21" s="602"/>
      <c r="DD21" s="602"/>
      <c r="DE21" s="602"/>
      <c r="DF21" s="602"/>
      <c r="DG21" s="602"/>
      <c r="DH21" s="602"/>
      <c r="DI21" s="602"/>
      <c r="DJ21" s="602"/>
      <c r="DK21" s="602"/>
      <c r="DL21" s="602"/>
      <c r="DM21" s="602"/>
      <c r="DN21" s="602"/>
      <c r="DO21" s="602"/>
      <c r="DP21" s="602"/>
      <c r="DQ21" s="602"/>
      <c r="DR21" s="602"/>
      <c r="DS21" s="602"/>
      <c r="DT21" s="602"/>
      <c r="DU21" s="602"/>
      <c r="DV21" s="602"/>
      <c r="DW21" s="602"/>
      <c r="DX21" s="602"/>
      <c r="DY21" s="602"/>
      <c r="DZ21" s="602"/>
      <c r="EA21" s="602"/>
      <c r="EB21" s="602"/>
      <c r="EC21" s="602"/>
      <c r="ED21" s="602"/>
      <c r="EE21" s="602"/>
      <c r="EF21" s="602"/>
      <c r="EG21" s="602"/>
      <c r="EH21" s="602"/>
      <c r="EI21" s="602"/>
      <c r="EJ21" s="602"/>
      <c r="EK21" s="602"/>
      <c r="EL21" s="602"/>
      <c r="EM21" s="602"/>
      <c r="EN21" s="602"/>
      <c r="EO21" s="602"/>
      <c r="EP21" s="602"/>
      <c r="EQ21" s="602"/>
      <c r="ER21" s="602"/>
      <c r="ES21" s="602"/>
      <c r="ET21" s="602"/>
      <c r="EU21" s="602"/>
      <c r="EV21" s="602"/>
    </row>
    <row r="22" spans="1:13" s="598" customFormat="1" ht="15" customHeight="1">
      <c r="A22" s="600" t="s">
        <v>5</v>
      </c>
      <c r="B22" s="597" t="s">
        <v>239</v>
      </c>
      <c r="C22" s="597"/>
      <c r="D22" s="597"/>
      <c r="E22" s="601"/>
      <c r="F22" s="601"/>
      <c r="G22" s="601"/>
      <c r="H22" s="601"/>
      <c r="I22" s="601"/>
      <c r="J22" s="601"/>
      <c r="K22" s="601"/>
      <c r="L22" s="601"/>
      <c r="M22" s="601"/>
    </row>
    <row r="23" spans="1:152" s="598" customFormat="1" ht="18" customHeight="1">
      <c r="A23" s="600" t="s">
        <v>75</v>
      </c>
      <c r="B23" s="597" t="s">
        <v>240</v>
      </c>
      <c r="C23" s="597"/>
      <c r="D23" s="597"/>
      <c r="E23" s="601"/>
      <c r="F23" s="601"/>
      <c r="G23" s="601"/>
      <c r="H23" s="601"/>
      <c r="I23" s="601"/>
      <c r="J23" s="601"/>
      <c r="K23" s="601"/>
      <c r="L23" s="601"/>
      <c r="M23" s="601"/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  <c r="Z23" s="602"/>
      <c r="AA23" s="602"/>
      <c r="AB23" s="602"/>
      <c r="AC23" s="602"/>
      <c r="AD23" s="602"/>
      <c r="AE23" s="602"/>
      <c r="AF23" s="602"/>
      <c r="AG23" s="602"/>
      <c r="AH23" s="602"/>
      <c r="AI23" s="602"/>
      <c r="AJ23" s="602"/>
      <c r="AK23" s="602"/>
      <c r="AL23" s="602"/>
      <c r="AM23" s="602"/>
      <c r="AN23" s="602"/>
      <c r="AO23" s="602"/>
      <c r="AP23" s="602"/>
      <c r="AQ23" s="602"/>
      <c r="AR23" s="602"/>
      <c r="AS23" s="602"/>
      <c r="AT23" s="602"/>
      <c r="AU23" s="602"/>
      <c r="AV23" s="602"/>
      <c r="AW23" s="602"/>
      <c r="AX23" s="602"/>
      <c r="AY23" s="602"/>
      <c r="AZ23" s="602"/>
      <c r="BA23" s="602"/>
      <c r="BB23" s="602"/>
      <c r="BC23" s="602"/>
      <c r="BD23" s="602"/>
      <c r="BE23" s="602"/>
      <c r="BF23" s="602"/>
      <c r="BG23" s="602"/>
      <c r="BH23" s="602"/>
      <c r="BI23" s="602"/>
      <c r="BJ23" s="602"/>
      <c r="BK23" s="602"/>
      <c r="BL23" s="602"/>
      <c r="BM23" s="602"/>
      <c r="BN23" s="602"/>
      <c r="BO23" s="602"/>
      <c r="BP23" s="602"/>
      <c r="BQ23" s="602"/>
      <c r="BR23" s="602"/>
      <c r="BS23" s="602"/>
      <c r="BT23" s="602"/>
      <c r="BU23" s="602"/>
      <c r="BV23" s="602"/>
      <c r="BW23" s="602"/>
      <c r="BX23" s="602"/>
      <c r="BY23" s="602"/>
      <c r="BZ23" s="602"/>
      <c r="CA23" s="602"/>
      <c r="CB23" s="602"/>
      <c r="CC23" s="602"/>
      <c r="CD23" s="602"/>
      <c r="CE23" s="602"/>
      <c r="CF23" s="602"/>
      <c r="CG23" s="602"/>
      <c r="CH23" s="602"/>
      <c r="CI23" s="602"/>
      <c r="CJ23" s="602"/>
      <c r="CK23" s="602"/>
      <c r="CL23" s="602"/>
      <c r="CM23" s="602"/>
      <c r="CN23" s="602"/>
      <c r="CO23" s="602"/>
      <c r="CP23" s="602"/>
      <c r="CQ23" s="602"/>
      <c r="CR23" s="602"/>
      <c r="CS23" s="602"/>
      <c r="CT23" s="602"/>
      <c r="CU23" s="602"/>
      <c r="CV23" s="602"/>
      <c r="CW23" s="602"/>
      <c r="CX23" s="602"/>
      <c r="CY23" s="602"/>
      <c r="CZ23" s="602"/>
      <c r="DA23" s="602"/>
      <c r="DB23" s="602"/>
      <c r="DC23" s="602"/>
      <c r="DD23" s="602"/>
      <c r="DE23" s="602"/>
      <c r="DF23" s="602"/>
      <c r="DG23" s="602"/>
      <c r="DH23" s="602"/>
      <c r="DI23" s="602"/>
      <c r="DJ23" s="602"/>
      <c r="DK23" s="602"/>
      <c r="DL23" s="602"/>
      <c r="DM23" s="602"/>
      <c r="DN23" s="602"/>
      <c r="DO23" s="602"/>
      <c r="DP23" s="602"/>
      <c r="DQ23" s="602"/>
      <c r="DR23" s="602"/>
      <c r="DS23" s="602"/>
      <c r="DT23" s="602"/>
      <c r="DU23" s="602"/>
      <c r="DV23" s="602"/>
      <c r="DW23" s="602"/>
      <c r="DX23" s="602"/>
      <c r="DY23" s="602"/>
      <c r="DZ23" s="602"/>
      <c r="EA23" s="602"/>
      <c r="EB23" s="602"/>
      <c r="EC23" s="602"/>
      <c r="ED23" s="602"/>
      <c r="EE23" s="602"/>
      <c r="EF23" s="602"/>
      <c r="EG23" s="602"/>
      <c r="EH23" s="602"/>
      <c r="EI23" s="602"/>
      <c r="EJ23" s="602"/>
      <c r="EK23" s="602"/>
      <c r="EL23" s="602"/>
      <c r="EM23" s="602"/>
      <c r="EN23" s="602"/>
      <c r="EO23" s="602"/>
      <c r="EP23" s="602"/>
      <c r="EQ23" s="602"/>
      <c r="ER23" s="602"/>
      <c r="ES23" s="602"/>
      <c r="ET23" s="602"/>
      <c r="EU23" s="602"/>
      <c r="EV23" s="602"/>
    </row>
    <row r="24" spans="1:152" s="598" customFormat="1" ht="18.75" customHeight="1">
      <c r="A24" s="600" t="s">
        <v>14</v>
      </c>
      <c r="B24" s="597" t="s">
        <v>241</v>
      </c>
      <c r="C24" s="597"/>
      <c r="D24" s="597"/>
      <c r="E24" s="601"/>
      <c r="F24" s="601"/>
      <c r="G24" s="601"/>
      <c r="H24" s="601"/>
      <c r="I24" s="601"/>
      <c r="J24" s="601"/>
      <c r="K24" s="601"/>
      <c r="L24" s="601"/>
      <c r="M24" s="601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  <c r="AF24" s="602"/>
      <c r="AG24" s="602"/>
      <c r="AH24" s="602"/>
      <c r="AI24" s="602"/>
      <c r="AJ24" s="602"/>
      <c r="AK24" s="602"/>
      <c r="AL24" s="602"/>
      <c r="AM24" s="602"/>
      <c r="AN24" s="602"/>
      <c r="AO24" s="602"/>
      <c r="AP24" s="602"/>
      <c r="AQ24" s="602"/>
      <c r="AR24" s="602"/>
      <c r="AS24" s="602"/>
      <c r="AT24" s="602"/>
      <c r="AU24" s="602"/>
      <c r="AV24" s="602"/>
      <c r="AW24" s="602"/>
      <c r="AX24" s="602"/>
      <c r="AY24" s="602"/>
      <c r="AZ24" s="602"/>
      <c r="BA24" s="602"/>
      <c r="BB24" s="602"/>
      <c r="BC24" s="602"/>
      <c r="BD24" s="602"/>
      <c r="BE24" s="602"/>
      <c r="BF24" s="602"/>
      <c r="BG24" s="602"/>
      <c r="BH24" s="602"/>
      <c r="BI24" s="602"/>
      <c r="BJ24" s="602"/>
      <c r="BK24" s="602"/>
      <c r="BL24" s="602"/>
      <c r="BM24" s="602"/>
      <c r="BN24" s="602"/>
      <c r="BO24" s="602"/>
      <c r="BP24" s="602"/>
      <c r="BQ24" s="602"/>
      <c r="BR24" s="602"/>
      <c r="BS24" s="602"/>
      <c r="BT24" s="602"/>
      <c r="BU24" s="602"/>
      <c r="BV24" s="602"/>
      <c r="BW24" s="602"/>
      <c r="BX24" s="602"/>
      <c r="BY24" s="602"/>
      <c r="BZ24" s="602"/>
      <c r="CA24" s="602"/>
      <c r="CB24" s="602"/>
      <c r="CC24" s="602"/>
      <c r="CD24" s="602"/>
      <c r="CE24" s="602"/>
      <c r="CF24" s="602"/>
      <c r="CG24" s="602"/>
      <c r="CH24" s="602"/>
      <c r="CI24" s="602"/>
      <c r="CJ24" s="602"/>
      <c r="CK24" s="602"/>
      <c r="CL24" s="602"/>
      <c r="CM24" s="602"/>
      <c r="CN24" s="602"/>
      <c r="CO24" s="602"/>
      <c r="CP24" s="602"/>
      <c r="CQ24" s="602"/>
      <c r="CR24" s="602"/>
      <c r="CS24" s="602"/>
      <c r="CT24" s="602"/>
      <c r="CU24" s="602"/>
      <c r="CV24" s="602"/>
      <c r="CW24" s="602"/>
      <c r="CX24" s="602"/>
      <c r="CY24" s="602"/>
      <c r="CZ24" s="602"/>
      <c r="DA24" s="602"/>
      <c r="DB24" s="602"/>
      <c r="DC24" s="602"/>
      <c r="DD24" s="602"/>
      <c r="DE24" s="602"/>
      <c r="DF24" s="602"/>
      <c r="DG24" s="602"/>
      <c r="DH24" s="602"/>
      <c r="DI24" s="602"/>
      <c r="DJ24" s="602"/>
      <c r="DK24" s="602"/>
      <c r="DL24" s="602"/>
      <c r="DM24" s="602"/>
      <c r="DN24" s="602"/>
      <c r="DO24" s="602"/>
      <c r="DP24" s="602"/>
      <c r="DQ24" s="602"/>
      <c r="DR24" s="602"/>
      <c r="DS24" s="602"/>
      <c r="DT24" s="602"/>
      <c r="DU24" s="602"/>
      <c r="DV24" s="602"/>
      <c r="DW24" s="602"/>
      <c r="DX24" s="602"/>
      <c r="DY24" s="602"/>
      <c r="DZ24" s="602"/>
      <c r="EA24" s="602"/>
      <c r="EB24" s="602"/>
      <c r="EC24" s="602"/>
      <c r="ED24" s="602"/>
      <c r="EE24" s="602"/>
      <c r="EF24" s="602"/>
      <c r="EG24" s="602"/>
      <c r="EH24" s="602"/>
      <c r="EI24" s="602"/>
      <c r="EJ24" s="602"/>
      <c r="EK24" s="602"/>
      <c r="EL24" s="602"/>
      <c r="EM24" s="602"/>
      <c r="EN24" s="602"/>
      <c r="EO24" s="602"/>
      <c r="EP24" s="602"/>
      <c r="EQ24" s="602"/>
      <c r="ER24" s="602"/>
      <c r="ES24" s="602"/>
      <c r="ET24" s="602"/>
      <c r="EU24" s="602"/>
      <c r="EV24" s="602"/>
    </row>
    <row r="25" spans="1:152" s="598" customFormat="1" ht="18.75" customHeight="1">
      <c r="A25" s="600" t="s">
        <v>17</v>
      </c>
      <c r="B25" s="597" t="s">
        <v>242</v>
      </c>
      <c r="C25" s="597"/>
      <c r="D25" s="597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  <c r="AE25" s="602"/>
      <c r="AF25" s="602"/>
      <c r="AG25" s="602"/>
      <c r="AH25" s="602"/>
      <c r="AI25" s="602"/>
      <c r="AJ25" s="602"/>
      <c r="AK25" s="602"/>
      <c r="AL25" s="602"/>
      <c r="AM25" s="602"/>
      <c r="AN25" s="602"/>
      <c r="AO25" s="602"/>
      <c r="AP25" s="602"/>
      <c r="AQ25" s="602"/>
      <c r="AR25" s="602"/>
      <c r="AS25" s="602"/>
      <c r="AT25" s="602"/>
      <c r="AU25" s="602"/>
      <c r="AV25" s="602"/>
      <c r="AW25" s="602"/>
      <c r="AX25" s="602"/>
      <c r="AY25" s="602"/>
      <c r="AZ25" s="602"/>
      <c r="BA25" s="602"/>
      <c r="BB25" s="602"/>
      <c r="BC25" s="602"/>
      <c r="BD25" s="602"/>
      <c r="BE25" s="602"/>
      <c r="BF25" s="602"/>
      <c r="BG25" s="602"/>
      <c r="BH25" s="602"/>
      <c r="BI25" s="602"/>
      <c r="BJ25" s="602"/>
      <c r="BK25" s="602"/>
      <c r="BL25" s="602"/>
      <c r="BM25" s="602"/>
      <c r="BN25" s="602"/>
      <c r="BO25" s="602"/>
      <c r="BP25" s="602"/>
      <c r="BQ25" s="602"/>
      <c r="BR25" s="602"/>
      <c r="BS25" s="602"/>
      <c r="BT25" s="602"/>
      <c r="BU25" s="602"/>
      <c r="BV25" s="602"/>
      <c r="BW25" s="602"/>
      <c r="BX25" s="602"/>
      <c r="BY25" s="602"/>
      <c r="BZ25" s="602"/>
      <c r="CA25" s="602"/>
      <c r="CB25" s="602"/>
      <c r="CC25" s="602"/>
      <c r="CD25" s="602"/>
      <c r="CE25" s="602"/>
      <c r="CF25" s="602"/>
      <c r="CG25" s="602"/>
      <c r="CH25" s="602"/>
      <c r="CI25" s="602"/>
      <c r="CJ25" s="602"/>
      <c r="CK25" s="602"/>
      <c r="CL25" s="602"/>
      <c r="CM25" s="602"/>
      <c r="CN25" s="602"/>
      <c r="CO25" s="602"/>
      <c r="CP25" s="602"/>
      <c r="CQ25" s="602"/>
      <c r="CR25" s="602"/>
      <c r="CS25" s="602"/>
      <c r="CT25" s="602"/>
      <c r="CU25" s="602"/>
      <c r="CV25" s="602"/>
      <c r="CW25" s="602"/>
      <c r="CX25" s="602"/>
      <c r="CY25" s="602"/>
      <c r="CZ25" s="602"/>
      <c r="DA25" s="602"/>
      <c r="DB25" s="602"/>
      <c r="DC25" s="602"/>
      <c r="DD25" s="602"/>
      <c r="DE25" s="602"/>
      <c r="DF25" s="602"/>
      <c r="DG25" s="602"/>
      <c r="DH25" s="602"/>
      <c r="DI25" s="602"/>
      <c r="DJ25" s="602"/>
      <c r="DK25" s="602"/>
      <c r="DL25" s="602"/>
      <c r="DM25" s="602"/>
      <c r="DN25" s="602"/>
      <c r="DO25" s="602"/>
      <c r="DP25" s="602"/>
      <c r="DQ25" s="602"/>
      <c r="DR25" s="602"/>
      <c r="DS25" s="602"/>
      <c r="DT25" s="602"/>
      <c r="DU25" s="602"/>
      <c r="DV25" s="602"/>
      <c r="DW25" s="602"/>
      <c r="DX25" s="602"/>
      <c r="DY25" s="602"/>
      <c r="DZ25" s="602"/>
      <c r="EA25" s="602"/>
      <c r="EB25" s="602"/>
      <c r="EC25" s="602"/>
      <c r="ED25" s="602"/>
      <c r="EE25" s="602"/>
      <c r="EF25" s="602"/>
      <c r="EG25" s="602"/>
      <c r="EH25" s="602"/>
      <c r="EI25" s="602"/>
      <c r="EJ25" s="602"/>
      <c r="EK25" s="602"/>
      <c r="EL25" s="602"/>
      <c r="EM25" s="602"/>
      <c r="EN25" s="602"/>
      <c r="EO25" s="602"/>
      <c r="EP25" s="602"/>
      <c r="EQ25" s="602"/>
      <c r="ER25" s="602"/>
      <c r="ES25" s="602"/>
      <c r="ET25" s="602"/>
      <c r="EU25" s="602"/>
      <c r="EV25" s="602"/>
    </row>
    <row r="26" spans="1:152" s="598" customFormat="1" ht="18.75" customHeight="1">
      <c r="A26" s="600" t="s">
        <v>18</v>
      </c>
      <c r="B26" s="597" t="s">
        <v>243</v>
      </c>
      <c r="C26" s="597"/>
      <c r="D26" s="597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  <c r="AA26" s="602"/>
      <c r="AB26" s="602"/>
      <c r="AC26" s="602"/>
      <c r="AD26" s="602"/>
      <c r="AE26" s="602"/>
      <c r="AF26" s="602"/>
      <c r="AG26" s="602"/>
      <c r="AH26" s="602"/>
      <c r="AI26" s="602"/>
      <c r="AJ26" s="602"/>
      <c r="AK26" s="602"/>
      <c r="AL26" s="602"/>
      <c r="AM26" s="602"/>
      <c r="AN26" s="602"/>
      <c r="AO26" s="602"/>
      <c r="AP26" s="602"/>
      <c r="AQ26" s="602"/>
      <c r="AR26" s="602"/>
      <c r="AS26" s="602"/>
      <c r="AT26" s="602"/>
      <c r="AU26" s="602"/>
      <c r="AV26" s="602"/>
      <c r="AW26" s="602"/>
      <c r="AX26" s="602"/>
      <c r="AY26" s="602"/>
      <c r="AZ26" s="602"/>
      <c r="BA26" s="602"/>
      <c r="BB26" s="602"/>
      <c r="BC26" s="602"/>
      <c r="BD26" s="602"/>
      <c r="BE26" s="602"/>
      <c r="BF26" s="602"/>
      <c r="BG26" s="602"/>
      <c r="BH26" s="602"/>
      <c r="BI26" s="602"/>
      <c r="BJ26" s="602"/>
      <c r="BK26" s="602"/>
      <c r="BL26" s="602"/>
      <c r="BM26" s="602"/>
      <c r="BN26" s="602"/>
      <c r="BO26" s="602"/>
      <c r="BP26" s="602"/>
      <c r="BQ26" s="602"/>
      <c r="BR26" s="602"/>
      <c r="BS26" s="602"/>
      <c r="BT26" s="602"/>
      <c r="BU26" s="602"/>
      <c r="BV26" s="602"/>
      <c r="BW26" s="602"/>
      <c r="BX26" s="602"/>
      <c r="BY26" s="602"/>
      <c r="BZ26" s="602"/>
      <c r="CA26" s="602"/>
      <c r="CB26" s="602"/>
      <c r="CC26" s="602"/>
      <c r="CD26" s="602"/>
      <c r="CE26" s="602"/>
      <c r="CF26" s="602"/>
      <c r="CG26" s="602"/>
      <c r="CH26" s="602"/>
      <c r="CI26" s="602"/>
      <c r="CJ26" s="602"/>
      <c r="CK26" s="602"/>
      <c r="CL26" s="602"/>
      <c r="CM26" s="602"/>
      <c r="CN26" s="602"/>
      <c r="CO26" s="602"/>
      <c r="CP26" s="602"/>
      <c r="CQ26" s="602"/>
      <c r="CR26" s="602"/>
      <c r="CS26" s="602"/>
      <c r="CT26" s="602"/>
      <c r="CU26" s="602"/>
      <c r="CV26" s="602"/>
      <c r="CW26" s="602"/>
      <c r="CX26" s="602"/>
      <c r="CY26" s="602"/>
      <c r="CZ26" s="602"/>
      <c r="DA26" s="602"/>
      <c r="DB26" s="602"/>
      <c r="DC26" s="602"/>
      <c r="DD26" s="602"/>
      <c r="DE26" s="602"/>
      <c r="DF26" s="602"/>
      <c r="DG26" s="602"/>
      <c r="DH26" s="602"/>
      <c r="DI26" s="602"/>
      <c r="DJ26" s="602"/>
      <c r="DK26" s="602"/>
      <c r="DL26" s="602"/>
      <c r="DM26" s="602"/>
      <c r="DN26" s="602"/>
      <c r="DO26" s="602"/>
      <c r="DP26" s="602"/>
      <c r="DQ26" s="602"/>
      <c r="DR26" s="602"/>
      <c r="DS26" s="602"/>
      <c r="DT26" s="602"/>
      <c r="DU26" s="602"/>
      <c r="DV26" s="602"/>
      <c r="DW26" s="602"/>
      <c r="DX26" s="602"/>
      <c r="DY26" s="602"/>
      <c r="DZ26" s="602"/>
      <c r="EA26" s="602"/>
      <c r="EB26" s="602"/>
      <c r="EC26" s="602"/>
      <c r="ED26" s="602"/>
      <c r="EE26" s="602"/>
      <c r="EF26" s="602"/>
      <c r="EG26" s="602"/>
      <c r="EH26" s="602"/>
      <c r="EI26" s="602"/>
      <c r="EJ26" s="602"/>
      <c r="EK26" s="602"/>
      <c r="EL26" s="602"/>
      <c r="EM26" s="602"/>
      <c r="EN26" s="602"/>
      <c r="EO26" s="602"/>
      <c r="EP26" s="602"/>
      <c r="EQ26" s="602"/>
      <c r="ER26" s="602"/>
      <c r="ES26" s="602"/>
      <c r="ET26" s="602"/>
      <c r="EU26" s="602"/>
      <c r="EV26" s="602"/>
    </row>
    <row r="27" spans="1:152" s="598" customFormat="1" ht="18.75" customHeight="1">
      <c r="A27" s="600" t="s">
        <v>19</v>
      </c>
      <c r="B27" s="597" t="s">
        <v>244</v>
      </c>
      <c r="C27" s="597"/>
      <c r="D27" s="597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  <c r="AE27" s="602"/>
      <c r="AF27" s="602"/>
      <c r="AG27" s="602"/>
      <c r="AH27" s="602"/>
      <c r="AI27" s="602"/>
      <c r="AJ27" s="602"/>
      <c r="AK27" s="602"/>
      <c r="AL27" s="602"/>
      <c r="AM27" s="602"/>
      <c r="AN27" s="602"/>
      <c r="AO27" s="602"/>
      <c r="AP27" s="602"/>
      <c r="AQ27" s="602"/>
      <c r="AR27" s="602"/>
      <c r="AS27" s="602"/>
      <c r="AT27" s="602"/>
      <c r="AU27" s="602"/>
      <c r="AV27" s="602"/>
      <c r="AW27" s="602"/>
      <c r="AX27" s="602"/>
      <c r="AY27" s="602"/>
      <c r="AZ27" s="602"/>
      <c r="BA27" s="602"/>
      <c r="BB27" s="602"/>
      <c r="BC27" s="602"/>
      <c r="BD27" s="602"/>
      <c r="BE27" s="602"/>
      <c r="BF27" s="602"/>
      <c r="BG27" s="602"/>
      <c r="BH27" s="602"/>
      <c r="BI27" s="602"/>
      <c r="BJ27" s="602"/>
      <c r="BK27" s="602"/>
      <c r="BL27" s="602"/>
      <c r="BM27" s="602"/>
      <c r="BN27" s="602"/>
      <c r="BO27" s="602"/>
      <c r="BP27" s="602"/>
      <c r="BQ27" s="602"/>
      <c r="BR27" s="602"/>
      <c r="BS27" s="602"/>
      <c r="BT27" s="602"/>
      <c r="BU27" s="602"/>
      <c r="BV27" s="602"/>
      <c r="BW27" s="602"/>
      <c r="BX27" s="602"/>
      <c r="BY27" s="602"/>
      <c r="BZ27" s="602"/>
      <c r="CA27" s="602"/>
      <c r="CB27" s="602"/>
      <c r="CC27" s="602"/>
      <c r="CD27" s="602"/>
      <c r="CE27" s="602"/>
      <c r="CF27" s="602"/>
      <c r="CG27" s="602"/>
      <c r="CH27" s="602"/>
      <c r="CI27" s="602"/>
      <c r="CJ27" s="602"/>
      <c r="CK27" s="602"/>
      <c r="CL27" s="602"/>
      <c r="CM27" s="602"/>
      <c r="CN27" s="602"/>
      <c r="CO27" s="602"/>
      <c r="CP27" s="602"/>
      <c r="CQ27" s="602"/>
      <c r="CR27" s="602"/>
      <c r="CS27" s="602"/>
      <c r="CT27" s="602"/>
      <c r="CU27" s="602"/>
      <c r="CV27" s="602"/>
      <c r="CW27" s="602"/>
      <c r="CX27" s="602"/>
      <c r="CY27" s="602"/>
      <c r="CZ27" s="602"/>
      <c r="DA27" s="602"/>
      <c r="DB27" s="602"/>
      <c r="DC27" s="602"/>
      <c r="DD27" s="602"/>
      <c r="DE27" s="602"/>
      <c r="DF27" s="602"/>
      <c r="DG27" s="602"/>
      <c r="DH27" s="602"/>
      <c r="DI27" s="602"/>
      <c r="DJ27" s="602"/>
      <c r="DK27" s="602"/>
      <c r="DL27" s="602"/>
      <c r="DM27" s="602"/>
      <c r="DN27" s="602"/>
      <c r="DO27" s="602"/>
      <c r="DP27" s="602"/>
      <c r="DQ27" s="602"/>
      <c r="DR27" s="602"/>
      <c r="DS27" s="602"/>
      <c r="DT27" s="602"/>
      <c r="DU27" s="602"/>
      <c r="DV27" s="602"/>
      <c r="DW27" s="602"/>
      <c r="DX27" s="602"/>
      <c r="DY27" s="602"/>
      <c r="DZ27" s="602"/>
      <c r="EA27" s="602"/>
      <c r="EB27" s="602"/>
      <c r="EC27" s="602"/>
      <c r="ED27" s="602"/>
      <c r="EE27" s="602"/>
      <c r="EF27" s="602"/>
      <c r="EG27" s="602"/>
      <c r="EH27" s="602"/>
      <c r="EI27" s="602"/>
      <c r="EJ27" s="602"/>
      <c r="EK27" s="602"/>
      <c r="EL27" s="602"/>
      <c r="EM27" s="602"/>
      <c r="EN27" s="602"/>
      <c r="EO27" s="602"/>
      <c r="EP27" s="602"/>
      <c r="EQ27" s="602"/>
      <c r="ER27" s="602"/>
      <c r="ES27" s="602"/>
      <c r="ET27" s="602"/>
      <c r="EU27" s="602"/>
      <c r="EV27" s="602"/>
    </row>
    <row r="28" spans="1:152" s="598" customFormat="1" ht="18.75" customHeight="1">
      <c r="A28" s="600" t="s">
        <v>20</v>
      </c>
      <c r="B28" s="597" t="s">
        <v>245</v>
      </c>
      <c r="C28" s="597"/>
      <c r="D28" s="597"/>
      <c r="N28" s="602"/>
      <c r="O28" s="602"/>
      <c r="P28" s="602"/>
      <c r="Q28" s="602"/>
      <c r="R28" s="602"/>
      <c r="S28" s="602"/>
      <c r="T28" s="602"/>
      <c r="U28" s="602"/>
      <c r="V28" s="602"/>
      <c r="W28" s="602"/>
      <c r="X28" s="602"/>
      <c r="Y28" s="602"/>
      <c r="Z28" s="602"/>
      <c r="AA28" s="602"/>
      <c r="AB28" s="602"/>
      <c r="AC28" s="602"/>
      <c r="AD28" s="602"/>
      <c r="AE28" s="602"/>
      <c r="AF28" s="602"/>
      <c r="AG28" s="602"/>
      <c r="AH28" s="602"/>
      <c r="AI28" s="602"/>
      <c r="AJ28" s="602"/>
      <c r="AK28" s="602"/>
      <c r="AL28" s="602"/>
      <c r="AM28" s="602"/>
      <c r="AN28" s="602"/>
      <c r="AO28" s="602"/>
      <c r="AP28" s="602"/>
      <c r="AQ28" s="602"/>
      <c r="AR28" s="602"/>
      <c r="AS28" s="602"/>
      <c r="AT28" s="602"/>
      <c r="AU28" s="602"/>
      <c r="AV28" s="602"/>
      <c r="AW28" s="602"/>
      <c r="AX28" s="602"/>
      <c r="AY28" s="602"/>
      <c r="AZ28" s="602"/>
      <c r="BA28" s="602"/>
      <c r="BB28" s="602"/>
      <c r="BC28" s="602"/>
      <c r="BD28" s="602"/>
      <c r="BE28" s="602"/>
      <c r="BF28" s="602"/>
      <c r="BG28" s="602"/>
      <c r="BH28" s="602"/>
      <c r="BI28" s="602"/>
      <c r="BJ28" s="602"/>
      <c r="BK28" s="602"/>
      <c r="BL28" s="602"/>
      <c r="BM28" s="602"/>
      <c r="BN28" s="602"/>
      <c r="BO28" s="602"/>
      <c r="BP28" s="602"/>
      <c r="BQ28" s="602"/>
      <c r="BR28" s="602"/>
      <c r="BS28" s="602"/>
      <c r="BT28" s="602"/>
      <c r="BU28" s="602"/>
      <c r="BV28" s="602"/>
      <c r="BW28" s="602"/>
      <c r="BX28" s="602"/>
      <c r="BY28" s="602"/>
      <c r="BZ28" s="602"/>
      <c r="CA28" s="602"/>
      <c r="CB28" s="602"/>
      <c r="CC28" s="602"/>
      <c r="CD28" s="602"/>
      <c r="CE28" s="602"/>
      <c r="CF28" s="602"/>
      <c r="CG28" s="602"/>
      <c r="CH28" s="602"/>
      <c r="CI28" s="602"/>
      <c r="CJ28" s="602"/>
      <c r="CK28" s="602"/>
      <c r="CL28" s="602"/>
      <c r="CM28" s="602"/>
      <c r="CN28" s="602"/>
      <c r="CO28" s="602"/>
      <c r="CP28" s="602"/>
      <c r="CQ28" s="602"/>
      <c r="CR28" s="602"/>
      <c r="CS28" s="602"/>
      <c r="CT28" s="602"/>
      <c r="CU28" s="602"/>
      <c r="CV28" s="602"/>
      <c r="CW28" s="602"/>
      <c r="CX28" s="602"/>
      <c r="CY28" s="602"/>
      <c r="CZ28" s="602"/>
      <c r="DA28" s="602"/>
      <c r="DB28" s="602"/>
      <c r="DC28" s="602"/>
      <c r="DD28" s="602"/>
      <c r="DE28" s="602"/>
      <c r="DF28" s="602"/>
      <c r="DG28" s="602"/>
      <c r="DH28" s="602"/>
      <c r="DI28" s="602"/>
      <c r="DJ28" s="602"/>
      <c r="DK28" s="602"/>
      <c r="DL28" s="602"/>
      <c r="DM28" s="602"/>
      <c r="DN28" s="602"/>
      <c r="DO28" s="602"/>
      <c r="DP28" s="602"/>
      <c r="DQ28" s="602"/>
      <c r="DR28" s="602"/>
      <c r="DS28" s="602"/>
      <c r="DT28" s="602"/>
      <c r="DU28" s="602"/>
      <c r="DV28" s="602"/>
      <c r="DW28" s="602"/>
      <c r="DX28" s="602"/>
      <c r="DY28" s="602"/>
      <c r="DZ28" s="602"/>
      <c r="EA28" s="602"/>
      <c r="EB28" s="602"/>
      <c r="EC28" s="602"/>
      <c r="ED28" s="602"/>
      <c r="EE28" s="602"/>
      <c r="EF28" s="602"/>
      <c r="EG28" s="602"/>
      <c r="EH28" s="602"/>
      <c r="EI28" s="602"/>
      <c r="EJ28" s="602"/>
      <c r="EK28" s="602"/>
      <c r="EL28" s="602"/>
      <c r="EM28" s="602"/>
      <c r="EN28" s="602"/>
      <c r="EO28" s="602"/>
      <c r="EP28" s="602"/>
      <c r="EQ28" s="602"/>
      <c r="ER28" s="602"/>
      <c r="ES28" s="602"/>
      <c r="ET28" s="602"/>
      <c r="EU28" s="602"/>
      <c r="EV28" s="602"/>
    </row>
    <row r="29" spans="1:152" s="598" customFormat="1" ht="18.75" customHeight="1">
      <c r="A29" s="600" t="s">
        <v>21</v>
      </c>
      <c r="B29" s="597" t="s">
        <v>246</v>
      </c>
      <c r="C29" s="597"/>
      <c r="D29" s="597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2"/>
      <c r="AB29" s="602"/>
      <c r="AC29" s="602"/>
      <c r="AD29" s="602"/>
      <c r="AE29" s="602"/>
      <c r="AF29" s="602"/>
      <c r="AG29" s="602"/>
      <c r="AH29" s="602"/>
      <c r="AI29" s="602"/>
      <c r="AJ29" s="602"/>
      <c r="AK29" s="602"/>
      <c r="AL29" s="602"/>
      <c r="AM29" s="602"/>
      <c r="AN29" s="602"/>
      <c r="AO29" s="602"/>
      <c r="AP29" s="602"/>
      <c r="AQ29" s="602"/>
      <c r="AR29" s="602"/>
      <c r="AS29" s="602"/>
      <c r="AT29" s="602"/>
      <c r="AU29" s="602"/>
      <c r="AV29" s="602"/>
      <c r="AW29" s="602"/>
      <c r="AX29" s="602"/>
      <c r="AY29" s="602"/>
      <c r="AZ29" s="602"/>
      <c r="BA29" s="602"/>
      <c r="BB29" s="602"/>
      <c r="BC29" s="602"/>
      <c r="BD29" s="602"/>
      <c r="BE29" s="602"/>
      <c r="BF29" s="602"/>
      <c r="BG29" s="602"/>
      <c r="BH29" s="602"/>
      <c r="BI29" s="602"/>
      <c r="BJ29" s="602"/>
      <c r="BK29" s="602"/>
      <c r="BL29" s="602"/>
      <c r="BM29" s="602"/>
      <c r="BN29" s="602"/>
      <c r="BO29" s="602"/>
      <c r="BP29" s="602"/>
      <c r="BQ29" s="602"/>
      <c r="BR29" s="602"/>
      <c r="BS29" s="602"/>
      <c r="BT29" s="602"/>
      <c r="BU29" s="602"/>
      <c r="BV29" s="602"/>
      <c r="BW29" s="602"/>
      <c r="BX29" s="602"/>
      <c r="BY29" s="602"/>
      <c r="BZ29" s="602"/>
      <c r="CA29" s="602"/>
      <c r="CB29" s="602"/>
      <c r="CC29" s="602"/>
      <c r="CD29" s="602"/>
      <c r="CE29" s="602"/>
      <c r="CF29" s="602"/>
      <c r="CG29" s="602"/>
      <c r="CH29" s="602"/>
      <c r="CI29" s="602"/>
      <c r="CJ29" s="602"/>
      <c r="CK29" s="602"/>
      <c r="CL29" s="602"/>
      <c r="CM29" s="602"/>
      <c r="CN29" s="602"/>
      <c r="CO29" s="602"/>
      <c r="CP29" s="602"/>
      <c r="CQ29" s="602"/>
      <c r="CR29" s="602"/>
      <c r="CS29" s="602"/>
      <c r="CT29" s="602"/>
      <c r="CU29" s="602"/>
      <c r="CV29" s="602"/>
      <c r="CW29" s="602"/>
      <c r="CX29" s="602"/>
      <c r="CY29" s="602"/>
      <c r="CZ29" s="602"/>
      <c r="DA29" s="602"/>
      <c r="DB29" s="602"/>
      <c r="DC29" s="602"/>
      <c r="DD29" s="602"/>
      <c r="DE29" s="602"/>
      <c r="DF29" s="602"/>
      <c r="DG29" s="602"/>
      <c r="DH29" s="602"/>
      <c r="DI29" s="602"/>
      <c r="DJ29" s="602"/>
      <c r="DK29" s="602"/>
      <c r="DL29" s="602"/>
      <c r="DM29" s="602"/>
      <c r="DN29" s="602"/>
      <c r="DO29" s="602"/>
      <c r="DP29" s="602"/>
      <c r="DQ29" s="602"/>
      <c r="DR29" s="602"/>
      <c r="DS29" s="602"/>
      <c r="DT29" s="602"/>
      <c r="DU29" s="602"/>
      <c r="DV29" s="602"/>
      <c r="DW29" s="602"/>
      <c r="DX29" s="602"/>
      <c r="DY29" s="602"/>
      <c r="DZ29" s="602"/>
      <c r="EA29" s="602"/>
      <c r="EB29" s="602"/>
      <c r="EC29" s="602"/>
      <c r="ED29" s="602"/>
      <c r="EE29" s="602"/>
      <c r="EF29" s="602"/>
      <c r="EG29" s="602"/>
      <c r="EH29" s="602"/>
      <c r="EI29" s="602"/>
      <c r="EJ29" s="602"/>
      <c r="EK29" s="602"/>
      <c r="EL29" s="602"/>
      <c r="EM29" s="602"/>
      <c r="EN29" s="602"/>
      <c r="EO29" s="602"/>
      <c r="EP29" s="602"/>
      <c r="EQ29" s="602"/>
      <c r="ER29" s="602"/>
      <c r="ES29" s="602"/>
      <c r="ET29" s="602"/>
      <c r="EU29" s="602"/>
      <c r="EV29" s="602"/>
    </row>
    <row r="30" spans="1:152" s="598" customFormat="1" ht="18.75" customHeight="1">
      <c r="A30" s="600" t="s">
        <v>22</v>
      </c>
      <c r="B30" s="597" t="s">
        <v>247</v>
      </c>
      <c r="C30" s="597"/>
      <c r="D30" s="597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  <c r="AA30" s="602"/>
      <c r="AB30" s="602"/>
      <c r="AC30" s="602"/>
      <c r="AD30" s="602"/>
      <c r="AE30" s="602"/>
      <c r="AF30" s="602"/>
      <c r="AG30" s="602"/>
      <c r="AH30" s="602"/>
      <c r="AI30" s="602"/>
      <c r="AJ30" s="602"/>
      <c r="AK30" s="602"/>
      <c r="AL30" s="602"/>
      <c r="AM30" s="602"/>
      <c r="AN30" s="602"/>
      <c r="AO30" s="602"/>
      <c r="AP30" s="602"/>
      <c r="AQ30" s="602"/>
      <c r="AR30" s="602"/>
      <c r="AS30" s="602"/>
      <c r="AT30" s="602"/>
      <c r="AU30" s="602"/>
      <c r="AV30" s="602"/>
      <c r="AW30" s="602"/>
      <c r="AX30" s="602"/>
      <c r="AY30" s="602"/>
      <c r="AZ30" s="602"/>
      <c r="BA30" s="602"/>
      <c r="BB30" s="602"/>
      <c r="BC30" s="602"/>
      <c r="BD30" s="602"/>
      <c r="BE30" s="602"/>
      <c r="BF30" s="602"/>
      <c r="BG30" s="602"/>
      <c r="BH30" s="602"/>
      <c r="BI30" s="602"/>
      <c r="BJ30" s="602"/>
      <c r="BK30" s="602"/>
      <c r="BL30" s="602"/>
      <c r="BM30" s="602"/>
      <c r="BN30" s="602"/>
      <c r="BO30" s="602"/>
      <c r="BP30" s="602"/>
      <c r="BQ30" s="602"/>
      <c r="BR30" s="602"/>
      <c r="BS30" s="602"/>
      <c r="BT30" s="602"/>
      <c r="BU30" s="602"/>
      <c r="BV30" s="602"/>
      <c r="BW30" s="602"/>
      <c r="BX30" s="602"/>
      <c r="BY30" s="602"/>
      <c r="BZ30" s="602"/>
      <c r="CA30" s="602"/>
      <c r="CB30" s="602"/>
      <c r="CC30" s="602"/>
      <c r="CD30" s="602"/>
      <c r="CE30" s="602"/>
      <c r="CF30" s="602"/>
      <c r="CG30" s="602"/>
      <c r="CH30" s="602"/>
      <c r="CI30" s="602"/>
      <c r="CJ30" s="602"/>
      <c r="CK30" s="602"/>
      <c r="CL30" s="602"/>
      <c r="CM30" s="602"/>
      <c r="CN30" s="602"/>
      <c r="CO30" s="602"/>
      <c r="CP30" s="602"/>
      <c r="CQ30" s="602"/>
      <c r="CR30" s="602"/>
      <c r="CS30" s="602"/>
      <c r="CT30" s="602"/>
      <c r="CU30" s="602"/>
      <c r="CV30" s="602"/>
      <c r="CW30" s="602"/>
      <c r="CX30" s="602"/>
      <c r="CY30" s="602"/>
      <c r="CZ30" s="602"/>
      <c r="DA30" s="602"/>
      <c r="DB30" s="602"/>
      <c r="DC30" s="602"/>
      <c r="DD30" s="602"/>
      <c r="DE30" s="602"/>
      <c r="DF30" s="602"/>
      <c r="DG30" s="602"/>
      <c r="DH30" s="602"/>
      <c r="DI30" s="602"/>
      <c r="DJ30" s="602"/>
      <c r="DK30" s="602"/>
      <c r="DL30" s="602"/>
      <c r="DM30" s="602"/>
      <c r="DN30" s="602"/>
      <c r="DO30" s="602"/>
      <c r="DP30" s="602"/>
      <c r="DQ30" s="602"/>
      <c r="DR30" s="602"/>
      <c r="DS30" s="602"/>
      <c r="DT30" s="602"/>
      <c r="DU30" s="602"/>
      <c r="DV30" s="602"/>
      <c r="DW30" s="602"/>
      <c r="DX30" s="602"/>
      <c r="DY30" s="602"/>
      <c r="DZ30" s="602"/>
      <c r="EA30" s="602"/>
      <c r="EB30" s="602"/>
      <c r="EC30" s="602"/>
      <c r="ED30" s="602"/>
      <c r="EE30" s="602"/>
      <c r="EF30" s="602"/>
      <c r="EG30" s="602"/>
      <c r="EH30" s="602"/>
      <c r="EI30" s="602"/>
      <c r="EJ30" s="602"/>
      <c r="EK30" s="602"/>
      <c r="EL30" s="602"/>
      <c r="EM30" s="602"/>
      <c r="EN30" s="602"/>
      <c r="EO30" s="602"/>
      <c r="EP30" s="602"/>
      <c r="EQ30" s="602"/>
      <c r="ER30" s="602"/>
      <c r="ES30" s="602"/>
      <c r="ET30" s="602"/>
      <c r="EU30" s="602"/>
      <c r="EV30" s="602"/>
    </row>
    <row r="31" spans="1:152" s="598" customFormat="1" ht="18.75" customHeight="1">
      <c r="A31" s="600" t="s">
        <v>78</v>
      </c>
      <c r="B31" s="597" t="s">
        <v>248</v>
      </c>
      <c r="C31" s="597"/>
      <c r="D31" s="597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602"/>
      <c r="AG31" s="602"/>
      <c r="AH31" s="602"/>
      <c r="AI31" s="602"/>
      <c r="AJ31" s="602"/>
      <c r="AK31" s="602"/>
      <c r="AL31" s="602"/>
      <c r="AM31" s="602"/>
      <c r="AN31" s="602"/>
      <c r="AO31" s="602"/>
      <c r="AP31" s="602"/>
      <c r="AQ31" s="602"/>
      <c r="AR31" s="602"/>
      <c r="AS31" s="602"/>
      <c r="AT31" s="602"/>
      <c r="AU31" s="602"/>
      <c r="AV31" s="602"/>
      <c r="AW31" s="602"/>
      <c r="AX31" s="602"/>
      <c r="AY31" s="602"/>
      <c r="AZ31" s="602"/>
      <c r="BA31" s="602"/>
      <c r="BB31" s="602"/>
      <c r="BC31" s="602"/>
      <c r="BD31" s="602"/>
      <c r="BE31" s="602"/>
      <c r="BF31" s="602"/>
      <c r="BG31" s="602"/>
      <c r="BH31" s="602"/>
      <c r="BI31" s="602"/>
      <c r="BJ31" s="602"/>
      <c r="BK31" s="602"/>
      <c r="BL31" s="602"/>
      <c r="BM31" s="602"/>
      <c r="BN31" s="602"/>
      <c r="BO31" s="602"/>
      <c r="BP31" s="602"/>
      <c r="BQ31" s="602"/>
      <c r="BR31" s="602"/>
      <c r="BS31" s="602"/>
      <c r="BT31" s="602"/>
      <c r="BU31" s="602"/>
      <c r="BV31" s="602"/>
      <c r="BW31" s="602"/>
      <c r="BX31" s="602"/>
      <c r="BY31" s="602"/>
      <c r="BZ31" s="602"/>
      <c r="CA31" s="602"/>
      <c r="CB31" s="602"/>
      <c r="CC31" s="602"/>
      <c r="CD31" s="602"/>
      <c r="CE31" s="602"/>
      <c r="CF31" s="602"/>
      <c r="CG31" s="602"/>
      <c r="CH31" s="602"/>
      <c r="CI31" s="602"/>
      <c r="CJ31" s="602"/>
      <c r="CK31" s="602"/>
      <c r="CL31" s="602"/>
      <c r="CM31" s="602"/>
      <c r="CN31" s="602"/>
      <c r="CO31" s="602"/>
      <c r="CP31" s="602"/>
      <c r="CQ31" s="602"/>
      <c r="CR31" s="602"/>
      <c r="CS31" s="602"/>
      <c r="CT31" s="602"/>
      <c r="CU31" s="602"/>
      <c r="CV31" s="602"/>
      <c r="CW31" s="602"/>
      <c r="CX31" s="602"/>
      <c r="CY31" s="602"/>
      <c r="CZ31" s="602"/>
      <c r="DA31" s="602"/>
      <c r="DB31" s="602"/>
      <c r="DC31" s="602"/>
      <c r="DD31" s="602"/>
      <c r="DE31" s="602"/>
      <c r="DF31" s="602"/>
      <c r="DG31" s="602"/>
      <c r="DH31" s="602"/>
      <c r="DI31" s="602"/>
      <c r="DJ31" s="602"/>
      <c r="DK31" s="602"/>
      <c r="DL31" s="602"/>
      <c r="DM31" s="602"/>
      <c r="DN31" s="602"/>
      <c r="DO31" s="602"/>
      <c r="DP31" s="602"/>
      <c r="DQ31" s="602"/>
      <c r="DR31" s="602"/>
      <c r="DS31" s="602"/>
      <c r="DT31" s="602"/>
      <c r="DU31" s="602"/>
      <c r="DV31" s="602"/>
      <c r="DW31" s="602"/>
      <c r="DX31" s="602"/>
      <c r="DY31" s="602"/>
      <c r="DZ31" s="602"/>
      <c r="EA31" s="602"/>
      <c r="EB31" s="602"/>
      <c r="EC31" s="602"/>
      <c r="ED31" s="602"/>
      <c r="EE31" s="602"/>
      <c r="EF31" s="602"/>
      <c r="EG31" s="602"/>
      <c r="EH31" s="602"/>
      <c r="EI31" s="602"/>
      <c r="EJ31" s="602"/>
      <c r="EK31" s="602"/>
      <c r="EL31" s="602"/>
      <c r="EM31" s="602"/>
      <c r="EN31" s="602"/>
      <c r="EO31" s="602"/>
      <c r="EP31" s="602"/>
      <c r="EQ31" s="602"/>
      <c r="ER31" s="602"/>
      <c r="ES31" s="602"/>
      <c r="ET31" s="602"/>
      <c r="EU31" s="602"/>
      <c r="EV31" s="602"/>
    </row>
    <row r="32" spans="1:152" s="598" customFormat="1" ht="18.75" customHeight="1">
      <c r="A32" s="600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602"/>
      <c r="AG32" s="602"/>
      <c r="AH32" s="602"/>
      <c r="AI32" s="602"/>
      <c r="AJ32" s="602"/>
      <c r="AK32" s="602"/>
      <c r="AL32" s="602"/>
      <c r="AM32" s="602"/>
      <c r="AN32" s="602"/>
      <c r="AO32" s="602"/>
      <c r="AP32" s="602"/>
      <c r="AQ32" s="602"/>
      <c r="AR32" s="602"/>
      <c r="AS32" s="602"/>
      <c r="AT32" s="602"/>
      <c r="AU32" s="602"/>
      <c r="AV32" s="602"/>
      <c r="AW32" s="602"/>
      <c r="AX32" s="602"/>
      <c r="AY32" s="602"/>
      <c r="AZ32" s="602"/>
      <c r="BA32" s="602"/>
      <c r="BB32" s="602"/>
      <c r="BC32" s="602"/>
      <c r="BD32" s="602"/>
      <c r="BE32" s="602"/>
      <c r="BF32" s="602"/>
      <c r="BG32" s="602"/>
      <c r="BH32" s="602"/>
      <c r="BI32" s="602"/>
      <c r="BJ32" s="602"/>
      <c r="BK32" s="602"/>
      <c r="BL32" s="602"/>
      <c r="BM32" s="602"/>
      <c r="BN32" s="602"/>
      <c r="BO32" s="602"/>
      <c r="BP32" s="602"/>
      <c r="BQ32" s="602"/>
      <c r="BR32" s="602"/>
      <c r="BS32" s="602"/>
      <c r="BT32" s="602"/>
      <c r="BU32" s="602"/>
      <c r="BV32" s="602"/>
      <c r="BW32" s="602"/>
      <c r="BX32" s="602"/>
      <c r="BY32" s="602"/>
      <c r="BZ32" s="602"/>
      <c r="CA32" s="602"/>
      <c r="CB32" s="602"/>
      <c r="CC32" s="602"/>
      <c r="CD32" s="602"/>
      <c r="CE32" s="602"/>
      <c r="CF32" s="602"/>
      <c r="CG32" s="602"/>
      <c r="CH32" s="602"/>
      <c r="CI32" s="602"/>
      <c r="CJ32" s="602"/>
      <c r="CK32" s="602"/>
      <c r="CL32" s="602"/>
      <c r="CM32" s="602"/>
      <c r="CN32" s="602"/>
      <c r="CO32" s="602"/>
      <c r="CP32" s="602"/>
      <c r="CQ32" s="602"/>
      <c r="CR32" s="602"/>
      <c r="CS32" s="602"/>
      <c r="CT32" s="602"/>
      <c r="CU32" s="602"/>
      <c r="CV32" s="602"/>
      <c r="CW32" s="602"/>
      <c r="CX32" s="602"/>
      <c r="CY32" s="602"/>
      <c r="CZ32" s="602"/>
      <c r="DA32" s="602"/>
      <c r="DB32" s="602"/>
      <c r="DC32" s="602"/>
      <c r="DD32" s="602"/>
      <c r="DE32" s="602"/>
      <c r="DF32" s="602"/>
      <c r="DG32" s="602"/>
      <c r="DH32" s="602"/>
      <c r="DI32" s="602"/>
      <c r="DJ32" s="602"/>
      <c r="DK32" s="602"/>
      <c r="DL32" s="602"/>
      <c r="DM32" s="602"/>
      <c r="DN32" s="602"/>
      <c r="DO32" s="602"/>
      <c r="DP32" s="602"/>
      <c r="DQ32" s="602"/>
      <c r="DR32" s="602"/>
      <c r="DS32" s="602"/>
      <c r="DT32" s="602"/>
      <c r="DU32" s="602"/>
      <c r="DV32" s="602"/>
      <c r="DW32" s="602"/>
      <c r="DX32" s="602"/>
      <c r="DY32" s="602"/>
      <c r="DZ32" s="602"/>
      <c r="EA32" s="602"/>
      <c r="EB32" s="602"/>
      <c r="EC32" s="602"/>
      <c r="ED32" s="602"/>
      <c r="EE32" s="602"/>
      <c r="EF32" s="602"/>
      <c r="EG32" s="602"/>
      <c r="EH32" s="602"/>
      <c r="EI32" s="602"/>
      <c r="EJ32" s="602"/>
      <c r="EK32" s="602"/>
      <c r="EL32" s="602"/>
      <c r="EM32" s="602"/>
      <c r="EN32" s="602"/>
      <c r="EO32" s="602"/>
      <c r="EP32" s="602"/>
      <c r="EQ32" s="602"/>
      <c r="ER32" s="602"/>
      <c r="ES32" s="602"/>
      <c r="ET32" s="602"/>
      <c r="EU32" s="602"/>
      <c r="EV32" s="602"/>
    </row>
    <row r="33" spans="1:4" s="605" customFormat="1" ht="15" hidden="1">
      <c r="A33" s="603"/>
      <c r="B33" s="604" t="s">
        <v>164</v>
      </c>
      <c r="C33" s="604"/>
      <c r="D33" s="604"/>
    </row>
    <row r="34" spans="1:4" s="605" customFormat="1" ht="15" hidden="1">
      <c r="A34" s="603"/>
      <c r="B34" s="604" t="s">
        <v>165</v>
      </c>
      <c r="C34" s="604"/>
      <c r="D34" s="604"/>
    </row>
    <row r="35" spans="1:4" s="605" customFormat="1" ht="15" hidden="1">
      <c r="A35" s="603"/>
      <c r="B35" s="604"/>
      <c r="C35" s="604"/>
      <c r="D35" s="604"/>
    </row>
    <row r="36" spans="1:4" s="605" customFormat="1" ht="15" hidden="1">
      <c r="A36" s="603"/>
      <c r="B36" s="604" t="s">
        <v>166</v>
      </c>
      <c r="C36" s="604"/>
      <c r="D36" s="604"/>
    </row>
    <row r="37" spans="1:4" s="605" customFormat="1" ht="15" hidden="1">
      <c r="A37" s="603"/>
      <c r="B37" s="604" t="s">
        <v>167</v>
      </c>
      <c r="C37" s="604"/>
      <c r="D37" s="604"/>
    </row>
    <row r="38" spans="1:4" s="605" customFormat="1" ht="15" hidden="1">
      <c r="A38" s="603"/>
      <c r="B38" s="604"/>
      <c r="C38" s="604"/>
      <c r="D38" s="604"/>
    </row>
    <row r="39" spans="1:4" s="605" customFormat="1" ht="15" hidden="1">
      <c r="A39" s="603"/>
      <c r="B39" s="604" t="s">
        <v>168</v>
      </c>
      <c r="C39" s="604"/>
      <c r="D39" s="604"/>
    </row>
    <row r="40" spans="1:4" s="605" customFormat="1" ht="15" hidden="1">
      <c r="A40" s="603"/>
      <c r="B40" s="604" t="s">
        <v>167</v>
      </c>
      <c r="C40" s="604"/>
      <c r="D40" s="604"/>
    </row>
  </sheetData>
  <sheetProtection/>
  <mergeCells count="8">
    <mergeCell ref="N17:T18"/>
    <mergeCell ref="C4:D4"/>
    <mergeCell ref="A2:M2"/>
    <mergeCell ref="A4:A5"/>
    <mergeCell ref="B4:B5"/>
    <mergeCell ref="E4:G4"/>
    <mergeCell ref="H4:J4"/>
    <mergeCell ref="K4:M4"/>
  </mergeCells>
  <printOptions/>
  <pageMargins left="0.7086614173228347" right="0.24" top="0.34" bottom="0.36" header="0.31496062992125984" footer="0.31496062992125984"/>
  <pageSetup fitToHeight="1" fitToWidth="1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CC"/>
  </sheetPr>
  <dimension ref="B2:G28"/>
  <sheetViews>
    <sheetView zoomScalePageLayoutView="0" workbookViewId="0" topLeftCell="A7">
      <selection activeCell="G18" sqref="G18"/>
    </sheetView>
  </sheetViews>
  <sheetFormatPr defaultColWidth="9.125" defaultRowHeight="12.75"/>
  <cols>
    <col min="1" max="1" width="9.125" style="61" customWidth="1"/>
    <col min="2" max="2" width="29.625" style="61" customWidth="1"/>
    <col min="3" max="3" width="13.375" style="61" customWidth="1"/>
    <col min="4" max="4" width="14.875" style="61" customWidth="1"/>
    <col min="5" max="5" width="14.625" style="61" customWidth="1"/>
    <col min="6" max="6" width="14.375" style="61" customWidth="1"/>
    <col min="7" max="7" width="15.50390625" style="61" customWidth="1"/>
    <col min="8" max="16384" width="9.125" style="61" customWidth="1"/>
  </cols>
  <sheetData>
    <row r="2" spans="6:7" ht="14.25">
      <c r="F2" s="768" t="s">
        <v>263</v>
      </c>
      <c r="G2" s="768"/>
    </row>
    <row r="4" spans="2:7" ht="14.25">
      <c r="B4" s="769" t="s">
        <v>264</v>
      </c>
      <c r="C4" s="769"/>
      <c r="D4" s="769"/>
      <c r="E4" s="769"/>
      <c r="F4" s="769"/>
      <c r="G4" s="769"/>
    </row>
    <row r="6" spans="2:7" ht="29.25" customHeight="1">
      <c r="B6" s="770" t="s">
        <v>265</v>
      </c>
      <c r="C6" s="770" t="s">
        <v>266</v>
      </c>
      <c r="D6" s="770" t="s">
        <v>267</v>
      </c>
      <c r="E6" s="770"/>
      <c r="F6" s="770" t="s">
        <v>268</v>
      </c>
      <c r="G6" s="770" t="s">
        <v>269</v>
      </c>
    </row>
    <row r="7" spans="2:7" ht="14.25">
      <c r="B7" s="770"/>
      <c r="C7" s="770"/>
      <c r="D7" s="62" t="s">
        <v>270</v>
      </c>
      <c r="E7" s="62" t="s">
        <v>271</v>
      </c>
      <c r="F7" s="770"/>
      <c r="G7" s="770"/>
    </row>
    <row r="8" spans="2:7" ht="14.25">
      <c r="B8" s="770"/>
      <c r="C8" s="770"/>
      <c r="D8" s="770" t="s">
        <v>584</v>
      </c>
      <c r="E8" s="770"/>
      <c r="F8" s="62" t="s">
        <v>482</v>
      </c>
      <c r="G8" s="63" t="s">
        <v>483</v>
      </c>
    </row>
    <row r="9" spans="2:7" ht="14.25">
      <c r="B9" s="62">
        <v>1</v>
      </c>
      <c r="C9" s="62">
        <v>2</v>
      </c>
      <c r="D9" s="62">
        <v>3</v>
      </c>
      <c r="E9" s="62">
        <v>4</v>
      </c>
      <c r="F9" s="62">
        <v>5</v>
      </c>
      <c r="G9" s="62">
        <v>6</v>
      </c>
    </row>
    <row r="10" spans="2:7" ht="27">
      <c r="B10" s="63" t="s">
        <v>272</v>
      </c>
      <c r="C10" s="64"/>
      <c r="D10" s="65"/>
      <c r="E10" s="65">
        <v>3</v>
      </c>
      <c r="F10" s="65">
        <v>4</v>
      </c>
      <c r="G10" s="64">
        <v>4</v>
      </c>
    </row>
    <row r="11" spans="2:7" ht="27">
      <c r="B11" s="63" t="s">
        <v>273</v>
      </c>
      <c r="C11" s="64"/>
      <c r="D11" s="65"/>
      <c r="E11" s="65"/>
      <c r="F11" s="65"/>
      <c r="G11" s="64"/>
    </row>
    <row r="12" spans="2:7" ht="27">
      <c r="B12" s="63" t="s">
        <v>274</v>
      </c>
      <c r="C12" s="64"/>
      <c r="D12" s="65"/>
      <c r="E12" s="65"/>
      <c r="F12" s="65"/>
      <c r="G12" s="64"/>
    </row>
    <row r="13" spans="2:7" ht="27">
      <c r="B13" s="63" t="s">
        <v>275</v>
      </c>
      <c r="C13" s="64"/>
      <c r="D13" s="65"/>
      <c r="E13" s="65">
        <v>4</v>
      </c>
      <c r="F13" s="65">
        <v>5</v>
      </c>
      <c r="G13" s="64">
        <v>5</v>
      </c>
    </row>
    <row r="14" spans="2:7" ht="14.25">
      <c r="B14" s="63" t="s">
        <v>276</v>
      </c>
      <c r="C14" s="64"/>
      <c r="D14" s="65"/>
      <c r="E14" s="65">
        <v>7</v>
      </c>
      <c r="F14" s="65">
        <v>9</v>
      </c>
      <c r="G14" s="65">
        <v>9</v>
      </c>
    </row>
    <row r="15" spans="2:7" ht="14.25">
      <c r="B15" s="63" t="s">
        <v>277</v>
      </c>
      <c r="C15" s="64"/>
      <c r="D15" s="65"/>
      <c r="E15" s="65">
        <v>652</v>
      </c>
      <c r="F15" s="65">
        <v>1179.04</v>
      </c>
      <c r="G15" s="64">
        <v>1547.6</v>
      </c>
    </row>
    <row r="16" spans="2:7" ht="14.25">
      <c r="B16" s="63" t="s">
        <v>278</v>
      </c>
      <c r="C16" s="64"/>
      <c r="D16" s="65"/>
      <c r="E16" s="65"/>
      <c r="F16" s="65"/>
      <c r="G16" s="64"/>
    </row>
    <row r="17" spans="2:7" ht="14.25">
      <c r="B17" s="63" t="s">
        <v>279</v>
      </c>
      <c r="C17" s="64"/>
      <c r="D17" s="65"/>
      <c r="E17" s="65"/>
      <c r="F17" s="65"/>
      <c r="G17" s="64"/>
    </row>
    <row r="18" spans="2:7" ht="27">
      <c r="B18" s="63" t="s">
        <v>280</v>
      </c>
      <c r="C18" s="64"/>
      <c r="D18" s="65"/>
      <c r="E18" s="65">
        <v>1857.7</v>
      </c>
      <c r="F18" s="65">
        <v>2290</v>
      </c>
      <c r="G18" s="64">
        <v>2519</v>
      </c>
    </row>
    <row r="19" spans="2:7" ht="14.25">
      <c r="B19" s="66" t="s">
        <v>281</v>
      </c>
      <c r="C19" s="67"/>
      <c r="D19" s="65"/>
      <c r="E19" s="65">
        <v>2509.7</v>
      </c>
      <c r="F19" s="65">
        <v>3469.04</v>
      </c>
      <c r="G19" s="65">
        <v>4066.6</v>
      </c>
    </row>
    <row r="20" spans="2:7" ht="14.25">
      <c r="B20" s="63" t="s">
        <v>282</v>
      </c>
      <c r="C20" s="64"/>
      <c r="D20" s="65"/>
      <c r="E20" s="65">
        <v>29.9</v>
      </c>
      <c r="F20" s="65">
        <v>32.1</v>
      </c>
      <c r="G20" s="65">
        <v>37.6</v>
      </c>
    </row>
    <row r="21" ht="18">
      <c r="B21" s="68"/>
    </row>
    <row r="22" ht="14.25">
      <c r="B22" s="69"/>
    </row>
    <row r="23" spans="2:7" ht="14.25">
      <c r="B23" s="70" t="s">
        <v>283</v>
      </c>
      <c r="C23" s="70"/>
      <c r="D23" s="70"/>
      <c r="E23" s="70"/>
      <c r="F23" s="70"/>
      <c r="G23" s="70"/>
    </row>
    <row r="24" ht="14.25">
      <c r="B24" s="69"/>
    </row>
    <row r="25" ht="14.25">
      <c r="B25" s="71" t="s">
        <v>284</v>
      </c>
    </row>
    <row r="26" ht="18">
      <c r="B26" s="72"/>
    </row>
    <row r="27" ht="15">
      <c r="B27" s="73" t="s">
        <v>285</v>
      </c>
    </row>
    <row r="28" ht="18">
      <c r="B28" s="68"/>
    </row>
  </sheetData>
  <sheetProtection/>
  <mergeCells count="8">
    <mergeCell ref="F2:G2"/>
    <mergeCell ref="B4:G4"/>
    <mergeCell ref="B6:B8"/>
    <mergeCell ref="C6:C8"/>
    <mergeCell ref="D6:E6"/>
    <mergeCell ref="F6:F7"/>
    <mergeCell ref="G6:G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CC"/>
  </sheetPr>
  <dimension ref="B4:K27"/>
  <sheetViews>
    <sheetView zoomScalePageLayoutView="0" workbookViewId="0" topLeftCell="A4">
      <selection activeCell="P43" sqref="P43"/>
    </sheetView>
  </sheetViews>
  <sheetFormatPr defaultColWidth="9.125" defaultRowHeight="12.75"/>
  <cols>
    <col min="1" max="1" width="9.125" style="61" customWidth="1"/>
    <col min="2" max="3" width="28.125" style="61" customWidth="1"/>
    <col min="4" max="4" width="20.625" style="61" customWidth="1"/>
    <col min="5" max="5" width="14.625" style="61" customWidth="1"/>
    <col min="6" max="6" width="12.875" style="61" customWidth="1"/>
    <col min="7" max="7" width="14.625" style="61" customWidth="1"/>
    <col min="8" max="8" width="19.625" style="61" customWidth="1"/>
    <col min="9" max="9" width="18.50390625" style="61" customWidth="1"/>
    <col min="10" max="10" width="16.50390625" style="61" customWidth="1"/>
    <col min="11" max="11" width="20.625" style="61" customWidth="1"/>
    <col min="12" max="12" width="20.00390625" style="61" customWidth="1"/>
    <col min="13" max="13" width="21.00390625" style="61" customWidth="1"/>
    <col min="14" max="16384" width="9.125" style="61" customWidth="1"/>
  </cols>
  <sheetData>
    <row r="4" spans="2:11" ht="18">
      <c r="B4" s="771" t="s">
        <v>286</v>
      </c>
      <c r="C4" s="771"/>
      <c r="D4" s="771"/>
      <c r="E4" s="771"/>
      <c r="F4" s="771"/>
      <c r="G4" s="771"/>
      <c r="H4" s="771"/>
      <c r="I4" s="771"/>
      <c r="J4" s="771"/>
      <c r="K4" s="771"/>
    </row>
    <row r="5" spans="2:11" ht="14.25">
      <c r="B5" s="772" t="s">
        <v>287</v>
      </c>
      <c r="C5" s="772"/>
      <c r="D5" s="772"/>
      <c r="E5" s="772"/>
      <c r="F5" s="772"/>
      <c r="G5" s="772"/>
      <c r="H5" s="772"/>
      <c r="I5" s="772"/>
      <c r="J5" s="772"/>
      <c r="K5" s="772"/>
    </row>
    <row r="6" spans="2:11" ht="14.25">
      <c r="B6" s="772" t="s">
        <v>288</v>
      </c>
      <c r="C6" s="772"/>
      <c r="D6" s="772"/>
      <c r="E6" s="772"/>
      <c r="F6" s="772"/>
      <c r="G6" s="772"/>
      <c r="H6" s="772"/>
      <c r="I6" s="772"/>
      <c r="J6" s="772"/>
      <c r="K6" s="772"/>
    </row>
    <row r="7" spans="2:3" ht="14.25">
      <c r="B7" s="74"/>
      <c r="C7" s="74"/>
    </row>
    <row r="8" spans="2:11" ht="41.25">
      <c r="B8" s="62" t="s">
        <v>289</v>
      </c>
      <c r="C8" s="62" t="s">
        <v>290</v>
      </c>
      <c r="D8" s="62" t="s">
        <v>291</v>
      </c>
      <c r="E8" s="62" t="s">
        <v>292</v>
      </c>
      <c r="F8" s="62" t="s">
        <v>293</v>
      </c>
      <c r="G8" s="62" t="s">
        <v>294</v>
      </c>
      <c r="H8" s="62" t="s">
        <v>295</v>
      </c>
      <c r="I8" s="62" t="s">
        <v>296</v>
      </c>
      <c r="J8" s="62" t="s">
        <v>297</v>
      </c>
      <c r="K8" s="62" t="s">
        <v>298</v>
      </c>
    </row>
    <row r="9" spans="2:11" ht="14.25">
      <c r="B9" s="62">
        <v>1</v>
      </c>
      <c r="C9" s="62">
        <v>2</v>
      </c>
      <c r="D9" s="62">
        <v>3</v>
      </c>
      <c r="E9" s="62">
        <v>4</v>
      </c>
      <c r="F9" s="62">
        <v>5</v>
      </c>
      <c r="G9" s="62">
        <v>6</v>
      </c>
      <c r="H9" s="62">
        <v>7</v>
      </c>
      <c r="I9" s="62">
        <v>8</v>
      </c>
      <c r="J9" s="62">
        <v>9</v>
      </c>
      <c r="K9" s="62">
        <v>10</v>
      </c>
    </row>
    <row r="10" spans="2:11" ht="27">
      <c r="B10" s="62" t="s">
        <v>299</v>
      </c>
      <c r="C10" s="62"/>
      <c r="D10" s="65"/>
      <c r="E10" s="65"/>
      <c r="F10" s="65"/>
      <c r="G10" s="65"/>
      <c r="H10" s="65"/>
      <c r="I10" s="65"/>
      <c r="J10" s="65"/>
      <c r="K10" s="65"/>
    </row>
    <row r="11" spans="2:11" ht="41.25">
      <c r="B11" s="62" t="s">
        <v>300</v>
      </c>
      <c r="C11" s="62" t="s">
        <v>301</v>
      </c>
      <c r="D11" s="65"/>
      <c r="E11" s="65"/>
      <c r="F11" s="65"/>
      <c r="G11" s="65"/>
      <c r="H11" s="65"/>
      <c r="I11" s="65"/>
      <c r="J11" s="65"/>
      <c r="K11" s="65"/>
    </row>
    <row r="12" spans="2:11" ht="14.25">
      <c r="B12" s="62" t="s">
        <v>300</v>
      </c>
      <c r="C12" s="62"/>
      <c r="D12" s="65"/>
      <c r="E12" s="65"/>
      <c r="F12" s="65"/>
      <c r="G12" s="65"/>
      <c r="H12" s="65"/>
      <c r="I12" s="65"/>
      <c r="J12" s="65"/>
      <c r="K12" s="65"/>
    </row>
    <row r="13" spans="2:11" ht="41.25">
      <c r="B13" s="62" t="s">
        <v>302</v>
      </c>
      <c r="C13" s="62"/>
      <c r="D13" s="65"/>
      <c r="E13" s="65"/>
      <c r="F13" s="65"/>
      <c r="G13" s="65"/>
      <c r="H13" s="65"/>
      <c r="I13" s="65"/>
      <c r="J13" s="65"/>
      <c r="K13" s="65"/>
    </row>
    <row r="14" spans="2:11" ht="14.25">
      <c r="B14" s="62" t="s">
        <v>300</v>
      </c>
      <c r="C14" s="62"/>
      <c r="D14" s="65"/>
      <c r="E14" s="65"/>
      <c r="F14" s="65"/>
      <c r="G14" s="65"/>
      <c r="H14" s="65"/>
      <c r="I14" s="65"/>
      <c r="J14" s="65"/>
      <c r="K14" s="65"/>
    </row>
    <row r="15" spans="2:11" ht="14.25">
      <c r="B15" s="62" t="s">
        <v>300</v>
      </c>
      <c r="C15" s="62"/>
      <c r="D15" s="65"/>
      <c r="E15" s="65"/>
      <c r="F15" s="65"/>
      <c r="G15" s="65"/>
      <c r="H15" s="65"/>
      <c r="I15" s="65"/>
      <c r="J15" s="65"/>
      <c r="K15" s="65"/>
    </row>
    <row r="16" spans="2:11" ht="14.25">
      <c r="B16" s="62" t="s">
        <v>303</v>
      </c>
      <c r="C16" s="62"/>
      <c r="D16" s="65"/>
      <c r="E16" s="65"/>
      <c r="F16" s="65"/>
      <c r="G16" s="65"/>
      <c r="H16" s="65"/>
      <c r="I16" s="65"/>
      <c r="J16" s="65"/>
      <c r="K16" s="65"/>
    </row>
    <row r="17" spans="2:11" ht="14.25">
      <c r="B17" s="62" t="s">
        <v>300</v>
      </c>
      <c r="C17" s="62"/>
      <c r="D17" s="75"/>
      <c r="E17" s="75"/>
      <c r="F17" s="75"/>
      <c r="G17" s="75"/>
      <c r="H17" s="75"/>
      <c r="I17" s="75"/>
      <c r="J17" s="75"/>
      <c r="K17" s="75"/>
    </row>
    <row r="18" spans="2:11" ht="14.25">
      <c r="B18" s="62" t="s">
        <v>300</v>
      </c>
      <c r="C18" s="62"/>
      <c r="D18" s="75"/>
      <c r="E18" s="75"/>
      <c r="F18" s="75"/>
      <c r="G18" s="75"/>
      <c r="H18" s="75"/>
      <c r="I18" s="75"/>
      <c r="J18" s="75"/>
      <c r="K18" s="75"/>
    </row>
    <row r="19" spans="2:11" ht="27">
      <c r="B19" s="62" t="s">
        <v>304</v>
      </c>
      <c r="C19" s="62"/>
      <c r="D19" s="75"/>
      <c r="E19" s="75"/>
      <c r="F19" s="75"/>
      <c r="G19" s="75"/>
      <c r="H19" s="75"/>
      <c r="I19" s="75"/>
      <c r="J19" s="75"/>
      <c r="K19" s="75"/>
    </row>
    <row r="20" spans="2:11" ht="14.25">
      <c r="B20" s="62" t="s">
        <v>300</v>
      </c>
      <c r="C20" s="62"/>
      <c r="D20" s="75"/>
      <c r="E20" s="75"/>
      <c r="F20" s="75"/>
      <c r="G20" s="75"/>
      <c r="H20" s="75"/>
      <c r="I20" s="75"/>
      <c r="J20" s="75"/>
      <c r="K20" s="75"/>
    </row>
    <row r="21" spans="2:11" ht="14.25">
      <c r="B21" s="62" t="s">
        <v>300</v>
      </c>
      <c r="C21" s="62"/>
      <c r="D21" s="75"/>
      <c r="E21" s="75"/>
      <c r="F21" s="75"/>
      <c r="G21" s="75"/>
      <c r="H21" s="75"/>
      <c r="I21" s="75"/>
      <c r="J21" s="75"/>
      <c r="K21" s="75"/>
    </row>
    <row r="22" spans="2:11" ht="14.25">
      <c r="B22" s="63" t="s">
        <v>305</v>
      </c>
      <c r="C22" s="63"/>
      <c r="D22" s="75"/>
      <c r="E22" s="75"/>
      <c r="F22" s="75"/>
      <c r="G22" s="75"/>
      <c r="H22" s="75"/>
      <c r="I22" s="75"/>
      <c r="J22" s="75"/>
      <c r="K22" s="75"/>
    </row>
    <row r="23" spans="2:3" ht="14.25">
      <c r="B23" s="74"/>
      <c r="C23" s="74"/>
    </row>
    <row r="24" spans="2:3" ht="14.25">
      <c r="B24" s="74"/>
      <c r="C24" s="74"/>
    </row>
    <row r="25" spans="2:3" ht="14.25">
      <c r="B25" s="71" t="s">
        <v>284</v>
      </c>
      <c r="C25" s="71"/>
    </row>
    <row r="26" spans="2:3" ht="18">
      <c r="B26" s="72"/>
      <c r="C26" s="72"/>
    </row>
    <row r="27" spans="2:3" ht="15">
      <c r="B27" s="73" t="s">
        <v>285</v>
      </c>
      <c r="C27" s="73"/>
    </row>
  </sheetData>
  <sheetProtection/>
  <mergeCells count="3">
    <mergeCell ref="B4:K4"/>
    <mergeCell ref="B5:K5"/>
    <mergeCell ref="B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B3:Q27"/>
  <sheetViews>
    <sheetView zoomScalePageLayoutView="0" workbookViewId="0" topLeftCell="A1">
      <selection activeCell="I26" sqref="I26"/>
    </sheetView>
  </sheetViews>
  <sheetFormatPr defaultColWidth="9.125" defaultRowHeight="12.75"/>
  <cols>
    <col min="1" max="1" width="9.125" style="61" customWidth="1"/>
    <col min="2" max="3" width="28.125" style="61" customWidth="1"/>
    <col min="4" max="4" width="17.875" style="61" customWidth="1"/>
    <col min="5" max="5" width="16.625" style="61" customWidth="1"/>
    <col min="6" max="6" width="15.625" style="61" customWidth="1"/>
    <col min="7" max="7" width="16.375" style="61" customWidth="1"/>
    <col min="8" max="9" width="18.625" style="61" customWidth="1"/>
    <col min="10" max="10" width="16.375" style="61" customWidth="1"/>
    <col min="11" max="11" width="18.625" style="61" customWidth="1"/>
    <col min="12" max="12" width="16.00390625" style="61" customWidth="1"/>
    <col min="13" max="13" width="21.00390625" style="61" customWidth="1"/>
    <col min="14" max="16384" width="9.125" style="61" customWidth="1"/>
  </cols>
  <sheetData>
    <row r="3" spans="2:13" ht="18">
      <c r="B3" s="771" t="s">
        <v>306</v>
      </c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</row>
    <row r="4" spans="2:3" ht="18">
      <c r="B4" s="68"/>
      <c r="C4" s="68"/>
    </row>
    <row r="5" spans="2:13" ht="14.25">
      <c r="B5" s="772" t="s">
        <v>307</v>
      </c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</row>
    <row r="6" spans="2:13" ht="14.25">
      <c r="B6" s="772" t="s">
        <v>308</v>
      </c>
      <c r="C6" s="772"/>
      <c r="D6" s="772"/>
      <c r="E6" s="772"/>
      <c r="F6" s="772"/>
      <c r="G6" s="772"/>
      <c r="H6" s="772"/>
      <c r="I6" s="772"/>
      <c r="J6" s="772"/>
      <c r="K6" s="772"/>
      <c r="L6" s="772"/>
      <c r="M6" s="772"/>
    </row>
    <row r="7" spans="2:3" ht="14.25">
      <c r="B7" s="74"/>
      <c r="C7" s="74"/>
    </row>
    <row r="8" spans="2:13" ht="54.75">
      <c r="B8" s="62" t="s">
        <v>289</v>
      </c>
      <c r="C8" s="62" t="s">
        <v>290</v>
      </c>
      <c r="D8" s="62" t="s">
        <v>291</v>
      </c>
      <c r="E8" s="62" t="s">
        <v>292</v>
      </c>
      <c r="F8" s="62" t="s">
        <v>293</v>
      </c>
      <c r="G8" s="62" t="s">
        <v>294</v>
      </c>
      <c r="H8" s="62" t="s">
        <v>309</v>
      </c>
      <c r="I8" s="62" t="s">
        <v>296</v>
      </c>
      <c r="J8" s="62" t="s">
        <v>310</v>
      </c>
      <c r="K8" s="62" t="s">
        <v>311</v>
      </c>
      <c r="L8" s="62" t="s">
        <v>312</v>
      </c>
      <c r="M8" s="62" t="s">
        <v>313</v>
      </c>
    </row>
    <row r="9" spans="2:13" ht="14.25">
      <c r="B9" s="62">
        <v>1</v>
      </c>
      <c r="C9" s="62">
        <v>2</v>
      </c>
      <c r="D9" s="62">
        <v>3</v>
      </c>
      <c r="E9" s="62">
        <v>4</v>
      </c>
      <c r="F9" s="62">
        <v>5</v>
      </c>
      <c r="G9" s="62">
        <v>6</v>
      </c>
      <c r="H9" s="62">
        <v>7</v>
      </c>
      <c r="I9" s="62">
        <v>8</v>
      </c>
      <c r="J9" s="62">
        <v>9</v>
      </c>
      <c r="K9" s="62">
        <v>10</v>
      </c>
      <c r="L9" s="62">
        <v>11</v>
      </c>
      <c r="M9" s="62">
        <v>12</v>
      </c>
    </row>
    <row r="10" spans="2:13" ht="27">
      <c r="B10" s="62" t="s">
        <v>299</v>
      </c>
      <c r="C10" s="62"/>
      <c r="D10" s="76"/>
      <c r="E10" s="76"/>
      <c r="F10" s="76"/>
      <c r="G10" s="76"/>
      <c r="H10" s="76"/>
      <c r="I10" s="76"/>
      <c r="J10" s="76"/>
      <c r="K10" s="76"/>
      <c r="L10" s="76"/>
      <c r="M10" s="76"/>
    </row>
    <row r="11" spans="2:13" ht="41.25">
      <c r="B11" s="62" t="s">
        <v>300</v>
      </c>
      <c r="C11" s="62" t="s">
        <v>301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2:13" ht="14.25">
      <c r="B12" s="62" t="s">
        <v>300</v>
      </c>
      <c r="C12" s="62"/>
      <c r="D12" s="76"/>
      <c r="E12" s="76"/>
      <c r="F12" s="76"/>
      <c r="G12" s="76"/>
      <c r="H12" s="76"/>
      <c r="I12" s="76"/>
      <c r="J12" s="76"/>
      <c r="K12" s="76"/>
      <c r="L12" s="76"/>
      <c r="M12" s="76"/>
    </row>
    <row r="13" spans="2:13" ht="41.25">
      <c r="B13" s="62" t="s">
        <v>302</v>
      </c>
      <c r="C13" s="62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2:13" ht="14.25">
      <c r="B14" s="62" t="s">
        <v>300</v>
      </c>
      <c r="C14" s="62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2:13" ht="14.25">
      <c r="B15" s="62" t="s">
        <v>300</v>
      </c>
      <c r="C15" s="62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2:13" ht="14.25">
      <c r="B16" s="62" t="s">
        <v>303</v>
      </c>
      <c r="C16" s="62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2:13" ht="14.25">
      <c r="B17" s="62" t="s">
        <v>300</v>
      </c>
      <c r="C17" s="62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2:13" ht="14.25">
      <c r="B18" s="62" t="s">
        <v>300</v>
      </c>
      <c r="C18" s="62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pans="2:13" ht="27">
      <c r="B19" s="62" t="s">
        <v>304</v>
      </c>
      <c r="C19" s="62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2:13" ht="14.25">
      <c r="B20" s="62" t="s">
        <v>300</v>
      </c>
      <c r="C20" s="62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2:13" ht="14.25">
      <c r="B21" s="62" t="s">
        <v>300</v>
      </c>
      <c r="C21" s="62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2:13" ht="14.25">
      <c r="B22" s="63" t="s">
        <v>305</v>
      </c>
      <c r="C22" s="63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2:3" ht="18">
      <c r="B23" s="68"/>
      <c r="C23" s="74"/>
    </row>
    <row r="24" spans="2:17" ht="15">
      <c r="B24" s="71" t="s">
        <v>314</v>
      </c>
      <c r="C24" s="74"/>
      <c r="Q24" s="78"/>
    </row>
    <row r="25" ht="14.25">
      <c r="C25" s="71"/>
    </row>
    <row r="26" spans="2:3" ht="18">
      <c r="B26" s="73" t="s">
        <v>285</v>
      </c>
      <c r="C26" s="72"/>
    </row>
    <row r="27" ht="15">
      <c r="C27" s="73"/>
    </row>
  </sheetData>
  <sheetProtection/>
  <mergeCells count="3">
    <mergeCell ref="B3:M3"/>
    <mergeCell ref="B5:M5"/>
    <mergeCell ref="B6:M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Энергетическая комиссия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РЭК</dc:creator>
  <cp:keywords/>
  <dc:description/>
  <cp:lastModifiedBy>Admin</cp:lastModifiedBy>
  <cp:lastPrinted>2015-04-15T10:34:26Z</cp:lastPrinted>
  <dcterms:created xsi:type="dcterms:W3CDTF">2002-09-05T09:37:59Z</dcterms:created>
  <dcterms:modified xsi:type="dcterms:W3CDTF">2015-04-17T11:58:52Z</dcterms:modified>
  <cp:category/>
  <cp:version/>
  <cp:contentType/>
  <cp:contentStatus/>
</cp:coreProperties>
</file>