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2.7" sheetId="1" r:id="rId1"/>
    <sheet name="5.1" sheetId="2" r:id="rId2"/>
    <sheet name="5.2" sheetId="3" r:id="rId3"/>
    <sheet name="5.3" sheetId="4" r:id="rId4"/>
    <sheet name="5.4" sheetId="5" r:id="rId5"/>
    <sheet name="5.9" sheetId="6" r:id="rId6"/>
  </sheets>
  <definedNames/>
  <calcPr fullCalcOnLoad="1"/>
</workbook>
</file>

<file path=xl/sharedStrings.xml><?xml version="1.0" encoding="utf-8"?>
<sst xmlns="http://schemas.openxmlformats.org/spreadsheetml/2006/main" count="605" uniqueCount="286">
  <si>
    <t>в том числе:</t>
  </si>
  <si>
    <t>утвержденным приказом ФСТ России</t>
  </si>
  <si>
    <t>от 13.06.2013 № 760-э</t>
  </si>
  <si>
    <t>Примечания:</t>
  </si>
  <si>
    <t>1.</t>
  </si>
  <si>
    <t>2.</t>
  </si>
  <si>
    <t>3.</t>
  </si>
  <si>
    <t>4.</t>
  </si>
  <si>
    <t>5.</t>
  </si>
  <si>
    <t>к Методическим указаниям,</t>
  </si>
  <si>
    <t>Таблица 2.7.</t>
  </si>
  <si>
    <t>Калькуляция себестоимости</t>
  </si>
  <si>
    <t>тепловой энергии (производство, передача и сбыт)</t>
  </si>
  <si>
    <t>(наименование энергоснабжающей организации)</t>
  </si>
  <si>
    <t>№                 пп</t>
  </si>
  <si>
    <t>Наименование показателей</t>
  </si>
  <si>
    <t>Ед. измер.</t>
  </si>
  <si>
    <t>ВСЕГО</t>
  </si>
  <si>
    <t xml:space="preserve">Тепловая энергия </t>
  </si>
  <si>
    <t>Пар</t>
  </si>
  <si>
    <t xml:space="preserve">в горячей воде </t>
  </si>
  <si>
    <t>без разделения по СЦТ</t>
  </si>
  <si>
    <t>по СЦТ* на отопление</t>
  </si>
  <si>
    <t>по СЦТ* на ГВС*</t>
  </si>
  <si>
    <t>А</t>
  </si>
  <si>
    <t>Б</t>
  </si>
  <si>
    <t>В</t>
  </si>
  <si>
    <t>Выработка тепловой энергии</t>
  </si>
  <si>
    <t>Гкал</t>
  </si>
  <si>
    <t>СНК</t>
  </si>
  <si>
    <t>Покупная тепловая энергия</t>
  </si>
  <si>
    <t>Отпуск в сеть</t>
  </si>
  <si>
    <t>Потери в сетях</t>
  </si>
  <si>
    <t>6.</t>
  </si>
  <si>
    <t>Полезный отпуск тепловой энергии Всего:</t>
  </si>
  <si>
    <t>в т.ч.:  1) Реализация тепловой энергии:</t>
  </si>
  <si>
    <t xml:space="preserve">      - население</t>
  </si>
  <si>
    <t xml:space="preserve">      - бюджетные организации</t>
  </si>
  <si>
    <t xml:space="preserve">       - прочие потребители, </t>
  </si>
  <si>
    <t xml:space="preserve">      в т.ч.:  *другие организации теплоснабжения (перепродавцы)</t>
  </si>
  <si>
    <t xml:space="preserve">         2) Собственное потребление</t>
  </si>
  <si>
    <t>Перевыставлено/недовыставлено</t>
  </si>
  <si>
    <t>7.</t>
  </si>
  <si>
    <t>Себестоимость по статьям затрат:</t>
  </si>
  <si>
    <t>7.1.</t>
  </si>
  <si>
    <t>Топливо на технологические нужды, в том числе:</t>
  </si>
  <si>
    <t>т.у.т.</t>
  </si>
  <si>
    <t>тыс. руб.</t>
  </si>
  <si>
    <t>7.1.1.</t>
  </si>
  <si>
    <r>
      <t>природный газ ВСЕГО,                                                       в том числе по группам потребителей с объемом потребления газа (млн,м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/год):</t>
    </r>
  </si>
  <si>
    <t>тыс. м3</t>
  </si>
  <si>
    <t>руб./т.м3</t>
  </si>
  <si>
    <t>тыс.руб.</t>
  </si>
  <si>
    <t>до 0,01 включительно</t>
  </si>
  <si>
    <t>цена газа</t>
  </si>
  <si>
    <t>сумма</t>
  </si>
  <si>
    <t>от 0,01 до 0,1 включительно</t>
  </si>
  <si>
    <t>от 0,1 до 1 включительно</t>
  </si>
  <si>
    <t>от 1 до 10 включительно</t>
  </si>
  <si>
    <t>от 10 до 100 включительно</t>
  </si>
  <si>
    <t>7.1.2.</t>
  </si>
  <si>
    <t xml:space="preserve">Печное топливо </t>
  </si>
  <si>
    <t>тн</t>
  </si>
  <si>
    <t>руб./тонн</t>
  </si>
  <si>
    <t>7.1.3.</t>
  </si>
  <si>
    <t xml:space="preserve">Мазут </t>
  </si>
  <si>
    <t>7.1.4.</t>
  </si>
  <si>
    <t xml:space="preserve">Уголь   </t>
  </si>
  <si>
    <t>7.1.5.</t>
  </si>
  <si>
    <t xml:space="preserve">Дизельное топливо  </t>
  </si>
  <si>
    <t>7.1.6.</t>
  </si>
  <si>
    <t xml:space="preserve">Дрова       </t>
  </si>
  <si>
    <t>7.2.</t>
  </si>
  <si>
    <t xml:space="preserve">Покупная тепловая энергия </t>
  </si>
  <si>
    <t>7.3.</t>
  </si>
  <si>
    <t>Покупная электроэнергия,                                             в том числе:</t>
  </si>
  <si>
    <t>тыс.кВт.ч</t>
  </si>
  <si>
    <t>руб./кВт</t>
  </si>
  <si>
    <t>по уровню НН количество</t>
  </si>
  <si>
    <t>тариф НН</t>
  </si>
  <si>
    <t>по уровню СН1 количество</t>
  </si>
  <si>
    <t>тариф СН1</t>
  </si>
  <si>
    <t>по уровню СН2 количество</t>
  </si>
  <si>
    <t>тариф СН2</t>
  </si>
  <si>
    <t>по уровню ВН количество</t>
  </si>
  <si>
    <t>тариф ВН</t>
  </si>
  <si>
    <t>7.4.</t>
  </si>
  <si>
    <t>Вода на технологические нужды</t>
  </si>
  <si>
    <t>руб./м3</t>
  </si>
  <si>
    <t>- на нужды горячего водоснабжения (справочно)</t>
  </si>
  <si>
    <t xml:space="preserve"> тыс.м3</t>
  </si>
  <si>
    <t>7.5.</t>
  </si>
  <si>
    <t>Водоотведение сточных вод</t>
  </si>
  <si>
    <t>7.6.</t>
  </si>
  <si>
    <t>Фонд оплаты труда</t>
  </si>
  <si>
    <t>7.7.</t>
  </si>
  <si>
    <t>Отчисления на социальные нужды</t>
  </si>
  <si>
    <t>7.8.</t>
  </si>
  <si>
    <t>Расходы по содержанию и эксплуатации оборудования, в том числе:</t>
  </si>
  <si>
    <t xml:space="preserve"> - амортизация производственного             оборудования;</t>
  </si>
  <si>
    <t>- арендная плата</t>
  </si>
  <si>
    <t>- затраты на ремонт и обслуживание</t>
  </si>
  <si>
    <t>7.9.</t>
  </si>
  <si>
    <t>Цеховые расходы</t>
  </si>
  <si>
    <t>8.</t>
  </si>
  <si>
    <t>Итого цеховая себестоимость</t>
  </si>
  <si>
    <t>8.1.</t>
  </si>
  <si>
    <t>Цеховая себестоимость 1 Гкал.</t>
  </si>
  <si>
    <t>руб./Гкал</t>
  </si>
  <si>
    <t>9.</t>
  </si>
  <si>
    <t>Общехозяйственные расходы</t>
  </si>
  <si>
    <t>10.</t>
  </si>
  <si>
    <t>Выпадающие расходы</t>
  </si>
  <si>
    <t>11.</t>
  </si>
  <si>
    <t>Итого производственная себестоимость:</t>
  </si>
  <si>
    <t>11.1.</t>
  </si>
  <si>
    <t>Производственная себестоимость на выработку т/энергии для собств.потреб.</t>
  </si>
  <si>
    <t>11.2.</t>
  </si>
  <si>
    <t>Производственная себестоимость на выработку т/энергии для реализации</t>
  </si>
  <si>
    <t>12.</t>
  </si>
  <si>
    <t>Необходимая расчетная прибыль, в т.ч.:</t>
  </si>
  <si>
    <t xml:space="preserve">    -  налог на имущество</t>
  </si>
  <si>
    <t xml:space="preserve">    -  прибыль на прочие цели</t>
  </si>
  <si>
    <t>13.</t>
  </si>
  <si>
    <t>Выручка</t>
  </si>
  <si>
    <t>14.</t>
  </si>
  <si>
    <t>Целевое использование</t>
  </si>
  <si>
    <t>15.</t>
  </si>
  <si>
    <t>Выручка с учетом целевого использования</t>
  </si>
  <si>
    <t>16.</t>
  </si>
  <si>
    <t>Производственная себестоимость 1 Гкал</t>
  </si>
  <si>
    <t>17.</t>
  </si>
  <si>
    <t>Экономически обоснованный тариф на тепловую энергию (без НДС)</t>
  </si>
  <si>
    <t xml:space="preserve">                                 подпись                            расшифровка подписи</t>
  </si>
  <si>
    <t xml:space="preserve">                                        подпись                  расшифровка подписи</t>
  </si>
  <si>
    <t>Начальник ПЭО_______________/__________________________________________</t>
  </si>
  <si>
    <t>М.П.</t>
  </si>
  <si>
    <t>Приложение 5</t>
  </si>
  <si>
    <t>Приложение 5.1</t>
  </si>
  <si>
    <t>Наименование расхода</t>
  </si>
  <si>
    <t>Год, предшествующий очередному долгосрочному периоду регулирования</t>
  </si>
  <si>
    <t>Первый год очередного долгосрочного периода регулирования</t>
  </si>
  <si>
    <t>Расходы на приобретение сырья и материалов</t>
  </si>
  <si>
    <t>Расходы на ремонт основных средств</t>
  </si>
  <si>
    <t>Расходы на оплату труда</t>
  </si>
  <si>
    <t>Расходы на оплату работ и услуг производственного характера, выполняемых по договорам со сторонними  организациями</t>
  </si>
  <si>
    <t>Расходы на оплату иных работ и услуг, выполняемых по договорам с организациями, включая:</t>
  </si>
  <si>
    <t>Расходы на оплату услуг связи</t>
  </si>
  <si>
    <t>Расходы на оплату вневедомственной охраны</t>
  </si>
  <si>
    <t>Расходы на оплату коммунальных услуг</t>
  </si>
  <si>
    <t>Расходы на оплату юридических, информационных, аудиторских и консультационных услуг</t>
  </si>
  <si>
    <t>Расходы на оплату услуг по стратегическому управлению организацией</t>
  </si>
  <si>
    <t>Расходы на оплату других работ и услуг</t>
  </si>
  <si>
    <t>Расходы на служебные командировки</t>
  </si>
  <si>
    <t>Расходы на обучение персонала</t>
  </si>
  <si>
    <t>Другие расходы, в том числе:</t>
  </si>
  <si>
    <t>Приложение 5.2</t>
  </si>
  <si>
    <t>Параметры расчета расходов</t>
  </si>
  <si>
    <t>Единица измерения</t>
  </si>
  <si>
    <t>год i0</t>
  </si>
  <si>
    <t>год
i0+1</t>
  </si>
  <si>
    <t>Индекс потребительских цен на расчетный период регулирования (ИПЦ)</t>
  </si>
  <si>
    <t>Индекс эффективности операционных расходов (ИР)</t>
  </si>
  <si>
    <t>Индекс изменения количества активов (ИКА)</t>
  </si>
  <si>
    <t>у.е.</t>
  </si>
  <si>
    <t>установленная тепловая мощность источника тепловой энергии</t>
  </si>
  <si>
    <t>Гкал/ч</t>
  </si>
  <si>
    <t>Операционные (подконтрольные)
расходы</t>
  </si>
  <si>
    <r>
      <t>_____</t>
    </r>
    <r>
      <rPr>
        <sz val="11"/>
        <rFont val="Times New Roman"/>
        <family val="1"/>
      </rPr>
      <t>Примечания:</t>
    </r>
  </si>
  <si>
    <r>
      <t>_____</t>
    </r>
    <r>
      <rPr>
        <sz val="11"/>
        <rFont val="Times New Roman"/>
        <family val="1"/>
      </rP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Год i0 - первый год долгосрочного периода регулирования, год i1 - последний год долгосрочного периода регулирования.</t>
    </r>
  </si>
  <si>
    <t>Приложение 5.3</t>
  </si>
  <si>
    <t>Реестр неподконтрольных расходов</t>
  </si>
  <si>
    <t>Концессионная плата</t>
  </si>
  <si>
    <t>Расходы на уплату налогов, сборов и других обязательных платежей, в том числе:</t>
  </si>
  <si>
    <t>иные расходы</t>
  </si>
  <si>
    <t>Расходы по сомнительным долгам</t>
  </si>
  <si>
    <t>Амортизация основных средств и нематериальных активов</t>
  </si>
  <si>
    <t>Расходы на выплаты по договорам займа и кредитным договорам, включая проценты по ним</t>
  </si>
  <si>
    <t>Год i0 - первый год долгосрочного периода регулирования, год i1 - последний год долгосрочного периода регулирования.</t>
  </si>
  <si>
    <t>Строки 1.7, 1.8 при использовании метода обеспечения доходности инвестированного капитала не заполняются.</t>
  </si>
  <si>
    <t>Гр. 3, 5, … n-1 заполняется регулируемой организацией по итогам фактически понесенных расходов в соответствующем расчетном периоде регулирования.</t>
  </si>
  <si>
    <t>Гр. 4, 6, … n в течение долгосрочного периода регулирования заполняется регулируемой организацией с учетом уточнения планируемых значений расходов.</t>
  </si>
  <si>
    <t>Приложение 5.4</t>
  </si>
  <si>
    <t>фактически понесенные расходы в году i0 по данным регулируемой организации</t>
  </si>
  <si>
    <t>прогноз расходов на год i0 по данным регулируемой организации</t>
  </si>
  <si>
    <t>Расходы на топливо</t>
  </si>
  <si>
    <t>Расходы на электрическую энергию</t>
  </si>
  <si>
    <t>Расходы на тепловую энергию</t>
  </si>
  <si>
    <t>Расходы на холодную воду</t>
  </si>
  <si>
    <t>Расходы на теплоноситель</t>
  </si>
  <si>
    <t>Гр. 3, 5, n-1 заполняется регулируемой организацией по данным о фактически приобретенных энергетических ресурсах, холодной воды и теплоносителя.</t>
  </si>
  <si>
    <t>Приложение 5.9</t>
  </si>
  <si>
    <t>Расчет необходимой валовой выручки методом индексации установленных тарифов</t>
  </si>
  <si>
    <t>Операционные (подконтрольные) расходы</t>
  </si>
  <si>
    <t>Неподконтрольные расходы</t>
  </si>
  <si>
    <t>Прибыль</t>
  </si>
  <si>
    <t>Результаты деятельности до перехода к регулированию цен (тарифов) на основе долгосрочных параметров регулирования</t>
  </si>
  <si>
    <t>Корректировка с целью учета отклонения фактических значений параметров расчета тарифов от значений, учтенных при установлении тарифов</t>
  </si>
  <si>
    <t>Корректировка НВВ в связи с изменением (неисполнением) инве-стиционной программы</t>
  </si>
  <si>
    <t>ИТОГО необходимая валовая выручка</t>
  </si>
  <si>
    <t>Товарная выручка</t>
  </si>
  <si>
    <t>Графы 3, 5, ..., n-1 строк 1 и 3 заполняются на основе фактических значений параметров расчета тарифов взамен прогнозных.</t>
  </si>
  <si>
    <t>Строка 5 заполняется только для первого долгосрочного периода регулирования.</t>
  </si>
  <si>
    <t>Графы 4, 6, ..., n строки 10 заполняются как сумма соответствующих граф строк с 1 по 9.</t>
  </si>
  <si>
    <t>Графы 3, 5, ..., n-1 строки 10 заполняются как сумма соответствующих граф строк с 1 по 5.</t>
  </si>
  <si>
    <t>В строке 6:</t>
  </si>
  <si>
    <t>гр. 7 = гр. 3 стр. 10 - гр. 3 стр. 11 + гр. 3 стр. 6;</t>
  </si>
  <si>
    <t>гр. 9 = гр. 5 стр. 10 - гр. 5 стр. 11 + гр. 5 стр. 6 и т.д.;</t>
  </si>
  <si>
    <t>гр. 3 и 5 заполняются аналогично по данным таблицы предыдущего досрочного периода регулирования.</t>
  </si>
  <si>
    <t>Строка 11 заполняется только в графах 3, 5, ..., n-1.</t>
  </si>
  <si>
    <t>К таблице прилагаются дополнительные материалы, содержащие обоснованный расчет по строкам 7, 8, 9, 11.</t>
  </si>
  <si>
    <t>Арендная плата (Непроизводственные объекты)</t>
  </si>
  <si>
    <t>Х</t>
  </si>
  <si>
    <t>год i0 (2015)</t>
  </si>
  <si>
    <t>№ п/п</t>
  </si>
  <si>
    <t>(утверждено в тарифе 2014 года)</t>
  </si>
  <si>
    <t>план на 2015 год</t>
  </si>
  <si>
    <t>ИТОГО базовый уровень операционных расходов:</t>
  </si>
  <si>
    <t>5.1.</t>
  </si>
  <si>
    <t>5.2.</t>
  </si>
  <si>
    <t>5.3.</t>
  </si>
  <si>
    <t>5.4.</t>
  </si>
  <si>
    <t>5.5.</t>
  </si>
  <si>
    <t>5.6.</t>
  </si>
  <si>
    <t>Лизинговый платеж (Непроизводственные объекты)</t>
  </si>
  <si>
    <t>Базовый период (2013 год)</t>
  </si>
  <si>
    <t>Утв. в тарифе 2013 года</t>
  </si>
  <si>
    <t>Факт 2013 год</t>
  </si>
  <si>
    <t>Утв. в тарифе текущего периода (2014 г.)</t>
  </si>
  <si>
    <t>Регулируемый период (2015 год)</t>
  </si>
  <si>
    <t>Определение операционных (подконтрольных) расходов на первый год долгосрочного периода регулирования (базовый уровень операционных расходов)</t>
  </si>
  <si>
    <t>Формирование необходимой валовой выручки методом индексации установленных тарифов</t>
  </si>
  <si>
    <t>Расчет операционных (подконтрольных) расходов на каждый год долгосрочного периода регулирования</t>
  </si>
  <si>
    <t>Долгосрочный период регулирования</t>
  </si>
  <si>
    <t>год
i0+2</t>
  </si>
  <si>
    <t>3.1.</t>
  </si>
  <si>
    <t>3.2.</t>
  </si>
  <si>
    <t>Коэффициент эластичности затрат по росту активов (Кэл)</t>
  </si>
  <si>
    <t>% (в соответствии с инвест.пр.)</t>
  </si>
  <si>
    <t>количество условных единиц, относящихся к активам, необходимым для осуществления регулируемой деятельности</t>
  </si>
  <si>
    <t>по прогнозу</t>
  </si>
  <si>
    <r>
      <t>_____</t>
    </r>
    <r>
      <rPr>
        <sz val="11"/>
        <rFont val="Times New Roman"/>
        <family val="1"/>
      </rP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Гр. 5 - n  заполняются  расчетно, как  значение  операционных  (неподконтрольных)  расходов в  предыдущей  графе, умноженное на соответствующие  индексы текущего  года, указанные в строках 1 - 4.</t>
    </r>
  </si>
  <si>
    <t>ИТОГО:</t>
  </si>
  <si>
    <t>ИТОГО неподконтрольных расходов:</t>
  </si>
  <si>
    <t>1.1.</t>
  </si>
  <si>
    <t>1.2.</t>
  </si>
  <si>
    <t>1.3.</t>
  </si>
  <si>
    <t>1.4.</t>
  </si>
  <si>
    <t>1.4.1.</t>
  </si>
  <si>
    <t>1.4.2.</t>
  </si>
  <si>
    <t>1.4.3.</t>
  </si>
  <si>
    <t>1.5.</t>
  </si>
  <si>
    <t>1.6.</t>
  </si>
  <si>
    <t>1.7.</t>
  </si>
  <si>
    <t>1.8.</t>
  </si>
  <si>
    <t>Экономия, определенная в прошедшем долгосрочном периоде регулирования и подлежащая учету в текущем долгосрочном периоде регулирования</t>
  </si>
  <si>
    <t>Расходы на оплату услуг, оказываемых организациями, осуществляющими регулируемые виды деятельности</t>
  </si>
  <si>
    <t>расходы на обязательное страхование (ОПО)</t>
  </si>
  <si>
    <t>год i0+1 (2016)</t>
  </si>
  <si>
    <t>год i0+2 (2017)</t>
  </si>
  <si>
    <t>фактически понесенные расходы в году i0+1 по данным регулируемой организации</t>
  </si>
  <si>
    <t>прогноз расходов на год i0+1 по данным регулируемой организации</t>
  </si>
  <si>
    <t>фактически понесенные расходы в году i0+2 по данным регулируемой организации</t>
  </si>
  <si>
    <t>прогноз расходов на год i0+2 по данным регулируемой организации</t>
  </si>
  <si>
    <t>Арендная плата (производственные объекты)</t>
  </si>
  <si>
    <t>Строки 1 - 5 заполняются по данным Приложений 4.4, 4.7 и 4.8 к Методическим указаниям.</t>
  </si>
  <si>
    <r>
      <t>_____</t>
    </r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Строка 5 гр. 4 заполняется по данным таблицы приложения 5.1 к Методическим указаниям.</t>
    </r>
  </si>
  <si>
    <r>
      <t>_____</t>
    </r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Строка 3 заполняется в соответствии с пунктом 38 Методических указаний; строка 3.1 - для организаций, осуществляющих деятельность по передаче тепловой энергии и теплоносителя, в соответствии с приложением 2 к Методическим указаниям; строка 3.2 - для организаций, осуществляющих деятельность по производству тепловой энергии (мощности), с учетом инвестиционной программы регулируемой организации на соответствующий год.</t>
    </r>
  </si>
  <si>
    <t xml:space="preserve">Реестр расходов на приобретение энергетических ресурсов, холодной воды и теплоносителя </t>
  </si>
  <si>
    <t>Расходы на приобретение (производство) энергетических ресурсов, холодной воды и теплоносителя</t>
  </si>
  <si>
    <t>Корректировка, подлежащая учету в НВВ и учитывающая отклонение фактических показателей энергосбережения и повышения энергетической эффективности от установленных плановых (расчетных) показателей и отклонение сроков реализации программы в области энергосбережения и повышения энергетической эффективности от установленных сроков реализации такой программы</t>
  </si>
  <si>
    <t>Корректировка с учетом надежности и качества реализуемых товаров (оказываемых услуг), подлежащая учету в НВВ</t>
  </si>
  <si>
    <t>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</si>
  <si>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ООО "Кубаньречфлот-сервис"</t>
  </si>
  <si>
    <t>3531.8</t>
  </si>
  <si>
    <t>16304.6</t>
  </si>
  <si>
    <t>Руководитель _________________                    /А.И.Погуляйко</t>
  </si>
  <si>
    <t>Главный бухгалтер_______________              /Е.В.Савенко</t>
  </si>
  <si>
    <t>Руководитель _________________                 /А.И.Погуляйко</t>
  </si>
  <si>
    <t>Главный бухгалтер_______________            /Е.В.Савенко</t>
  </si>
  <si>
    <t>Налог на прибыль</t>
  </si>
  <si>
    <t>Главный бухгалтер_______________             /Е.В.Савенко</t>
  </si>
  <si>
    <t>Главный бухгалтер_______________           /Е.В.Савенко</t>
  </si>
  <si>
    <t>Руководитель _________________                   /А.И.Погуляйко</t>
  </si>
  <si>
    <t xml:space="preserve">    -  налог на прибыль</t>
  </si>
  <si>
    <t>выпадающие доходы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</si>
</sst>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"/>
  </numFmts>
  <fonts count="58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.5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0" fontId="51" fillId="0" borderId="19" xfId="0" applyFont="1" applyBorder="1" applyAlignment="1">
      <alignment horizontal="center" vertical="center" wrapText="1"/>
    </xf>
    <xf numFmtId="164" fontId="51" fillId="0" borderId="20" xfId="58" applyNumberFormat="1" applyFont="1" applyBorder="1" applyAlignment="1">
      <alignment horizontal="center" vertical="center" wrapText="1"/>
    </xf>
    <xf numFmtId="164" fontId="51" fillId="0" borderId="21" xfId="58" applyNumberFormat="1" applyFont="1" applyBorder="1" applyAlignment="1">
      <alignment horizontal="center" vertical="center" wrapText="1"/>
    </xf>
    <xf numFmtId="164" fontId="51" fillId="0" borderId="19" xfId="58" applyNumberFormat="1" applyFont="1" applyBorder="1" applyAlignment="1">
      <alignment horizontal="center" vertical="center" wrapText="1"/>
    </xf>
    <xf numFmtId="164" fontId="51" fillId="0" borderId="22" xfId="58" applyNumberFormat="1" applyFont="1" applyBorder="1" applyAlignment="1">
      <alignment horizontal="center" vertical="center" wrapText="1"/>
    </xf>
    <xf numFmtId="164" fontId="51" fillId="0" borderId="23" xfId="58" applyNumberFormat="1" applyFont="1" applyBorder="1" applyAlignment="1">
      <alignment horizontal="center" vertical="center" wrapText="1"/>
    </xf>
    <xf numFmtId="0" fontId="51" fillId="0" borderId="24" xfId="0" applyFont="1" applyBorder="1" applyAlignment="1">
      <alignment vertical="center" wrapText="1"/>
    </xf>
    <xf numFmtId="0" fontId="51" fillId="0" borderId="25" xfId="0" applyFont="1" applyBorder="1" applyAlignment="1">
      <alignment vertical="center" wrapText="1"/>
    </xf>
    <xf numFmtId="0" fontId="51" fillId="0" borderId="25" xfId="0" applyFont="1" applyBorder="1" applyAlignment="1">
      <alignment horizontal="center" vertical="center" wrapText="1"/>
    </xf>
    <xf numFmtId="164" fontId="51" fillId="0" borderId="26" xfId="58" applyNumberFormat="1" applyFont="1" applyBorder="1" applyAlignment="1">
      <alignment horizontal="center" vertical="center" wrapText="1"/>
    </xf>
    <xf numFmtId="164" fontId="51" fillId="0" borderId="27" xfId="58" applyNumberFormat="1" applyFont="1" applyBorder="1" applyAlignment="1">
      <alignment horizontal="center" vertical="center" wrapText="1"/>
    </xf>
    <xf numFmtId="164" fontId="51" fillId="0" borderId="25" xfId="58" applyNumberFormat="1" applyFont="1" applyBorder="1" applyAlignment="1">
      <alignment horizontal="center" vertical="center" wrapText="1"/>
    </xf>
    <xf numFmtId="164" fontId="51" fillId="0" borderId="28" xfId="58" applyNumberFormat="1" applyFont="1" applyBorder="1" applyAlignment="1">
      <alignment horizontal="center" vertical="center" wrapText="1"/>
    </xf>
    <xf numFmtId="164" fontId="51" fillId="0" borderId="29" xfId="58" applyNumberFormat="1" applyFont="1" applyBorder="1" applyAlignment="1">
      <alignment horizontal="center" vertical="center" wrapText="1"/>
    </xf>
    <xf numFmtId="0" fontId="54" fillId="0" borderId="25" xfId="0" applyFont="1" applyBorder="1" applyAlignment="1">
      <alignment vertical="center" wrapText="1"/>
    </xf>
    <xf numFmtId="0" fontId="54" fillId="0" borderId="25" xfId="0" applyFont="1" applyBorder="1" applyAlignment="1">
      <alignment horizontal="center" vertic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center" wrapText="1"/>
    </xf>
    <xf numFmtId="0" fontId="51" fillId="0" borderId="31" xfId="0" applyFont="1" applyBorder="1" applyAlignment="1">
      <alignment horizontal="center" vertical="center" wrapText="1"/>
    </xf>
    <xf numFmtId="164" fontId="51" fillId="0" borderId="32" xfId="58" applyNumberFormat="1" applyFont="1" applyBorder="1" applyAlignment="1">
      <alignment horizontal="center" vertical="center" wrapText="1"/>
    </xf>
    <xf numFmtId="164" fontId="51" fillId="0" borderId="33" xfId="58" applyNumberFormat="1" applyFont="1" applyBorder="1" applyAlignment="1">
      <alignment horizontal="center" vertical="center" wrapText="1"/>
    </xf>
    <xf numFmtId="164" fontId="51" fillId="0" borderId="31" xfId="58" applyNumberFormat="1" applyFont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164" fontId="51" fillId="33" borderId="34" xfId="58" applyNumberFormat="1" applyFont="1" applyFill="1" applyBorder="1" applyAlignment="1">
      <alignment horizontal="center" vertical="center" wrapText="1"/>
    </xf>
    <xf numFmtId="164" fontId="51" fillId="33" borderId="35" xfId="58" applyNumberFormat="1" applyFont="1" applyFill="1" applyBorder="1" applyAlignment="1">
      <alignment horizontal="center" vertical="center" wrapText="1"/>
    </xf>
    <xf numFmtId="164" fontId="51" fillId="33" borderId="19" xfId="58" applyNumberFormat="1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164" fontId="51" fillId="33" borderId="36" xfId="58" applyNumberFormat="1" applyFont="1" applyFill="1" applyBorder="1" applyAlignment="1">
      <alignment horizontal="center" vertical="center" wrapText="1"/>
    </xf>
    <xf numFmtId="164" fontId="51" fillId="33" borderId="29" xfId="58" applyNumberFormat="1" applyFont="1" applyFill="1" applyBorder="1" applyAlignment="1">
      <alignment horizontal="center" vertical="center" wrapText="1"/>
    </xf>
    <xf numFmtId="164" fontId="51" fillId="33" borderId="25" xfId="58" applyNumberFormat="1" applyFont="1" applyFill="1" applyBorder="1" applyAlignment="1">
      <alignment horizontal="center" vertical="center" wrapText="1"/>
    </xf>
    <xf numFmtId="164" fontId="51" fillId="33" borderId="28" xfId="58" applyNumberFormat="1" applyFont="1" applyFill="1" applyBorder="1" applyAlignment="1">
      <alignment horizontal="center" vertical="center" wrapText="1"/>
    </xf>
    <xf numFmtId="43" fontId="51" fillId="33" borderId="36" xfId="58" applyFont="1" applyFill="1" applyBorder="1" applyAlignment="1">
      <alignment horizontal="center" vertical="center" wrapText="1"/>
    </xf>
    <xf numFmtId="43" fontId="51" fillId="33" borderId="29" xfId="58" applyFont="1" applyFill="1" applyBorder="1" applyAlignment="1">
      <alignment horizontal="center" vertical="center" wrapText="1"/>
    </xf>
    <xf numFmtId="43" fontId="51" fillId="33" borderId="25" xfId="58" applyFont="1" applyFill="1" applyBorder="1" applyAlignment="1">
      <alignment horizontal="center" vertical="center" wrapText="1"/>
    </xf>
    <xf numFmtId="43" fontId="51" fillId="33" borderId="28" xfId="58" applyFont="1" applyFill="1" applyBorder="1" applyAlignment="1">
      <alignment horizontal="center" vertical="center" wrapText="1"/>
    </xf>
    <xf numFmtId="0" fontId="55" fillId="0" borderId="25" xfId="0" applyFont="1" applyBorder="1" applyAlignment="1">
      <alignment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vertical="center" wrapText="1"/>
    </xf>
    <xf numFmtId="0" fontId="51" fillId="33" borderId="25" xfId="0" applyFont="1" applyFill="1" applyBorder="1" applyAlignment="1">
      <alignment vertical="center" wrapText="1"/>
    </xf>
    <xf numFmtId="0" fontId="56" fillId="0" borderId="25" xfId="0" applyFont="1" applyBorder="1" applyAlignment="1">
      <alignment vertical="center" wrapText="1"/>
    </xf>
    <xf numFmtId="0" fontId="51" fillId="33" borderId="37" xfId="0" applyFont="1" applyFill="1" applyBorder="1" applyAlignment="1">
      <alignment horizontal="center" vertical="center" wrapText="1"/>
    </xf>
    <xf numFmtId="164" fontId="51" fillId="33" borderId="38" xfId="58" applyNumberFormat="1" applyFont="1" applyFill="1" applyBorder="1" applyAlignment="1">
      <alignment horizontal="center" vertical="center" wrapText="1"/>
    </xf>
    <xf numFmtId="164" fontId="51" fillId="33" borderId="39" xfId="58" applyNumberFormat="1" applyFont="1" applyFill="1" applyBorder="1" applyAlignment="1">
      <alignment horizontal="center" vertical="center" wrapText="1"/>
    </xf>
    <xf numFmtId="164" fontId="51" fillId="33" borderId="37" xfId="58" applyNumberFormat="1" applyFont="1" applyFill="1" applyBorder="1" applyAlignment="1">
      <alignment horizontal="center" vertical="center" wrapText="1"/>
    </xf>
    <xf numFmtId="164" fontId="51" fillId="33" borderId="40" xfId="58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 wrapText="1"/>
    </xf>
    <xf numFmtId="164" fontId="51" fillId="33" borderId="15" xfId="58" applyNumberFormat="1" applyFont="1" applyFill="1" applyBorder="1" applyAlignment="1">
      <alignment horizontal="center" vertical="center" wrapText="1"/>
    </xf>
    <xf numFmtId="164" fontId="51" fillId="33" borderId="17" xfId="58" applyNumberFormat="1" applyFont="1" applyFill="1" applyBorder="1" applyAlignment="1">
      <alignment horizontal="center" vertical="center" wrapText="1"/>
    </xf>
    <xf numFmtId="164" fontId="51" fillId="33" borderId="12" xfId="58" applyNumberFormat="1" applyFont="1" applyFill="1" applyBorder="1" applyAlignment="1">
      <alignment horizontal="center" vertical="center" wrapText="1"/>
    </xf>
    <xf numFmtId="164" fontId="51" fillId="33" borderId="16" xfId="58" applyNumberFormat="1" applyFont="1" applyFill="1" applyBorder="1" applyAlignment="1">
      <alignment horizontal="center" vertical="center" wrapText="1"/>
    </xf>
    <xf numFmtId="0" fontId="51" fillId="33" borderId="41" xfId="0" applyFont="1" applyFill="1" applyBorder="1" applyAlignment="1">
      <alignment vertical="center" wrapText="1"/>
    </xf>
    <xf numFmtId="0" fontId="51" fillId="33" borderId="41" xfId="0" applyFont="1" applyFill="1" applyBorder="1" applyAlignment="1">
      <alignment horizontal="center" vertical="center" wrapText="1"/>
    </xf>
    <xf numFmtId="164" fontId="51" fillId="33" borderId="42" xfId="58" applyNumberFormat="1" applyFont="1" applyFill="1" applyBorder="1" applyAlignment="1">
      <alignment horizontal="center" vertical="center" wrapText="1"/>
    </xf>
    <xf numFmtId="164" fontId="51" fillId="33" borderId="43" xfId="58" applyNumberFormat="1" applyFont="1" applyFill="1" applyBorder="1" applyAlignment="1">
      <alignment horizontal="center" vertical="center" wrapText="1"/>
    </xf>
    <xf numFmtId="164" fontId="51" fillId="33" borderId="41" xfId="58" applyNumberFormat="1" applyFont="1" applyFill="1" applyBorder="1" applyAlignment="1">
      <alignment horizontal="center" vertical="center" wrapText="1"/>
    </xf>
    <xf numFmtId="164" fontId="51" fillId="33" borderId="44" xfId="58" applyNumberFormat="1" applyFont="1" applyFill="1" applyBorder="1" applyAlignment="1">
      <alignment horizontal="center" vertical="center" wrapText="1"/>
    </xf>
    <xf numFmtId="0" fontId="51" fillId="33" borderId="45" xfId="0" applyFont="1" applyFill="1" applyBorder="1" applyAlignment="1">
      <alignment vertical="center" wrapText="1"/>
    </xf>
    <xf numFmtId="0" fontId="51" fillId="33" borderId="45" xfId="0" applyFont="1" applyFill="1" applyBorder="1" applyAlignment="1">
      <alignment horizontal="center" vertical="center" wrapText="1"/>
    </xf>
    <xf numFmtId="164" fontId="51" fillId="33" borderId="46" xfId="58" applyNumberFormat="1" applyFont="1" applyFill="1" applyBorder="1" applyAlignment="1">
      <alignment horizontal="center" vertical="center" wrapText="1"/>
    </xf>
    <xf numFmtId="164" fontId="51" fillId="33" borderId="23" xfId="58" applyNumberFormat="1" applyFont="1" applyFill="1" applyBorder="1" applyAlignment="1">
      <alignment horizontal="center" vertical="center" wrapText="1"/>
    </xf>
    <xf numFmtId="164" fontId="51" fillId="33" borderId="45" xfId="58" applyNumberFormat="1" applyFont="1" applyFill="1" applyBorder="1" applyAlignment="1">
      <alignment horizontal="center" vertical="center" wrapText="1"/>
    </xf>
    <xf numFmtId="164" fontId="51" fillId="33" borderId="22" xfId="58" applyNumberFormat="1" applyFont="1" applyFill="1" applyBorder="1" applyAlignment="1">
      <alignment horizontal="center" vertical="center" wrapText="1"/>
    </xf>
    <xf numFmtId="0" fontId="51" fillId="33" borderId="37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horizontal="center" vertical="center"/>
    </xf>
    <xf numFmtId="0" fontId="53" fillId="33" borderId="41" xfId="0" applyFont="1" applyFill="1" applyBorder="1" applyAlignment="1">
      <alignment horizontal="center" vertical="center"/>
    </xf>
    <xf numFmtId="0" fontId="53" fillId="33" borderId="41" xfId="0" applyFont="1" applyFill="1" applyBorder="1" applyAlignment="1">
      <alignment vertical="center" wrapText="1"/>
    </xf>
    <xf numFmtId="43" fontId="51" fillId="33" borderId="15" xfId="58" applyFont="1" applyFill="1" applyBorder="1" applyAlignment="1">
      <alignment horizontal="center" vertical="center" wrapText="1"/>
    </xf>
    <xf numFmtId="43" fontId="51" fillId="33" borderId="17" xfId="58" applyFont="1" applyFill="1" applyBorder="1" applyAlignment="1">
      <alignment horizontal="center" vertical="center" wrapText="1"/>
    </xf>
    <xf numFmtId="43" fontId="51" fillId="33" borderId="12" xfId="58" applyFont="1" applyFill="1" applyBorder="1" applyAlignment="1">
      <alignment horizontal="center" vertical="center" wrapText="1"/>
    </xf>
    <xf numFmtId="0" fontId="51" fillId="33" borderId="41" xfId="0" applyFont="1" applyFill="1" applyBorder="1" applyAlignment="1">
      <alignment horizontal="center" vertical="center"/>
    </xf>
    <xf numFmtId="0" fontId="53" fillId="33" borderId="41" xfId="0" applyFont="1" applyFill="1" applyBorder="1" applyAlignment="1">
      <alignment horizontal="center" vertical="center" wrapText="1"/>
    </xf>
    <xf numFmtId="164" fontId="53" fillId="33" borderId="42" xfId="58" applyNumberFormat="1" applyFont="1" applyFill="1" applyBorder="1" applyAlignment="1">
      <alignment horizontal="center" vertical="center" wrapText="1"/>
    </xf>
    <xf numFmtId="164" fontId="53" fillId="33" borderId="43" xfId="58" applyNumberFormat="1" applyFont="1" applyFill="1" applyBorder="1" applyAlignment="1">
      <alignment horizontal="center" vertical="center" wrapText="1"/>
    </xf>
    <xf numFmtId="164" fontId="53" fillId="33" borderId="41" xfId="58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vertical="center" wrapText="1"/>
    </xf>
    <xf numFmtId="0" fontId="53" fillId="33" borderId="12" xfId="0" applyFont="1" applyFill="1" applyBorder="1" applyAlignment="1">
      <alignment horizontal="center" vertical="center" wrapText="1"/>
    </xf>
    <xf numFmtId="164" fontId="53" fillId="33" borderId="15" xfId="58" applyNumberFormat="1" applyFont="1" applyFill="1" applyBorder="1" applyAlignment="1">
      <alignment horizontal="center" vertical="center" wrapText="1"/>
    </xf>
    <xf numFmtId="164" fontId="53" fillId="33" borderId="17" xfId="58" applyNumberFormat="1" applyFont="1" applyFill="1" applyBorder="1" applyAlignment="1">
      <alignment horizontal="center" vertical="center" wrapText="1"/>
    </xf>
    <xf numFmtId="164" fontId="53" fillId="33" borderId="12" xfId="58" applyNumberFormat="1" applyFont="1" applyFill="1" applyBorder="1" applyAlignment="1">
      <alignment horizontal="center" vertical="center" wrapText="1"/>
    </xf>
    <xf numFmtId="164" fontId="53" fillId="33" borderId="16" xfId="58" applyNumberFormat="1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vertical="center" wrapText="1"/>
    </xf>
    <xf numFmtId="164" fontId="0" fillId="33" borderId="36" xfId="58" applyNumberFormat="1" applyFont="1" applyFill="1" applyBorder="1" applyAlignment="1">
      <alignment vertical="center" wrapText="1"/>
    </xf>
    <xf numFmtId="164" fontId="0" fillId="33" borderId="29" xfId="58" applyNumberFormat="1" applyFont="1" applyFill="1" applyBorder="1" applyAlignment="1">
      <alignment vertical="center" wrapText="1"/>
    </xf>
    <xf numFmtId="164" fontId="0" fillId="33" borderId="25" xfId="58" applyNumberFormat="1" applyFont="1" applyFill="1" applyBorder="1" applyAlignment="1">
      <alignment vertical="center" wrapText="1"/>
    </xf>
    <xf numFmtId="164" fontId="0" fillId="33" borderId="28" xfId="58" applyNumberFormat="1" applyFont="1" applyFill="1" applyBorder="1" applyAlignment="1">
      <alignment vertical="center" wrapText="1"/>
    </xf>
    <xf numFmtId="43" fontId="0" fillId="33" borderId="36" xfId="58" applyFont="1" applyFill="1" applyBorder="1" applyAlignment="1">
      <alignment vertical="center" wrapText="1"/>
    </xf>
    <xf numFmtId="43" fontId="0" fillId="33" borderId="29" xfId="58" applyFont="1" applyFill="1" applyBorder="1" applyAlignment="1">
      <alignment vertical="center" wrapText="1"/>
    </xf>
    <xf numFmtId="43" fontId="0" fillId="33" borderId="25" xfId="58" applyFont="1" applyFill="1" applyBorder="1" applyAlignment="1">
      <alignment vertical="center" wrapText="1"/>
    </xf>
    <xf numFmtId="0" fontId="51" fillId="33" borderId="31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vertical="center" wrapText="1"/>
    </xf>
    <xf numFmtId="43" fontId="51" fillId="33" borderId="47" xfId="58" applyFont="1" applyFill="1" applyBorder="1" applyAlignment="1">
      <alignment horizontal="center" vertical="center" wrapText="1"/>
    </xf>
    <xf numFmtId="43" fontId="51" fillId="33" borderId="48" xfId="58" applyFont="1" applyFill="1" applyBorder="1" applyAlignment="1">
      <alignment horizontal="center" vertical="center" wrapText="1"/>
    </xf>
    <xf numFmtId="43" fontId="51" fillId="33" borderId="31" xfId="58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1" fillId="33" borderId="11" xfId="0" applyFont="1" applyFill="1" applyBorder="1" applyAlignment="1">
      <alignment vertical="center" wrapText="1"/>
    </xf>
    <xf numFmtId="0" fontId="51" fillId="33" borderId="49" xfId="0" applyFont="1" applyFill="1" applyBorder="1" applyAlignment="1">
      <alignment vertical="center" wrapText="1"/>
    </xf>
    <xf numFmtId="164" fontId="51" fillId="10" borderId="28" xfId="58" applyNumberFormat="1" applyFont="1" applyFill="1" applyBorder="1" applyAlignment="1">
      <alignment horizontal="center" vertical="center" wrapText="1"/>
    </xf>
    <xf numFmtId="164" fontId="51" fillId="10" borderId="46" xfId="58" applyNumberFormat="1" applyFont="1" applyFill="1" applyBorder="1" applyAlignment="1">
      <alignment horizontal="center" vertical="center" wrapText="1"/>
    </xf>
    <xf numFmtId="43" fontId="51" fillId="10" borderId="28" xfId="58" applyFont="1" applyFill="1" applyBorder="1" applyAlignment="1">
      <alignment horizontal="center" vertical="center" wrapText="1"/>
    </xf>
    <xf numFmtId="164" fontId="51" fillId="10" borderId="16" xfId="58" applyNumberFormat="1" applyFont="1" applyFill="1" applyBorder="1" applyAlignment="1">
      <alignment horizontal="center" vertical="center" wrapText="1"/>
    </xf>
    <xf numFmtId="164" fontId="51" fillId="10" borderId="44" xfId="58" applyNumberFormat="1" applyFont="1" applyFill="1" applyBorder="1" applyAlignment="1">
      <alignment horizontal="center" vertical="center" wrapText="1"/>
    </xf>
    <xf numFmtId="164" fontId="53" fillId="10" borderId="44" xfId="58" applyNumberFormat="1" applyFont="1" applyFill="1" applyBorder="1" applyAlignment="1">
      <alignment horizontal="center" vertical="center" wrapText="1"/>
    </xf>
    <xf numFmtId="43" fontId="51" fillId="10" borderId="16" xfId="58" applyFont="1" applyFill="1" applyBorder="1" applyAlignment="1">
      <alignment horizontal="center" vertical="center" wrapText="1"/>
    </xf>
    <xf numFmtId="164" fontId="53" fillId="10" borderId="16" xfId="58" applyNumberFormat="1" applyFont="1" applyFill="1" applyBorder="1" applyAlignment="1">
      <alignment horizontal="center" vertical="center" wrapText="1"/>
    </xf>
    <xf numFmtId="164" fontId="51" fillId="10" borderId="22" xfId="58" applyNumberFormat="1" applyFont="1" applyFill="1" applyBorder="1" applyAlignment="1">
      <alignment horizontal="center" vertical="center" wrapText="1"/>
    </xf>
    <xf numFmtId="164" fontId="7" fillId="10" borderId="28" xfId="58" applyNumberFormat="1" applyFont="1" applyFill="1" applyBorder="1" applyAlignment="1">
      <alignment vertical="center" wrapText="1"/>
    </xf>
    <xf numFmtId="43" fontId="7" fillId="10" borderId="28" xfId="58" applyFont="1" applyFill="1" applyBorder="1" applyAlignment="1">
      <alignment vertical="center" wrapText="1"/>
    </xf>
    <xf numFmtId="43" fontId="2" fillId="10" borderId="10" xfId="58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28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0" xfId="0" applyFont="1" applyAlignment="1">
      <alignment vertical="center"/>
    </xf>
    <xf numFmtId="168" fontId="8" fillId="0" borderId="28" xfId="0" applyNumberFormat="1" applyFont="1" applyBorder="1" applyAlignment="1">
      <alignment horizontal="center" vertical="center"/>
    </xf>
    <xf numFmtId="168" fontId="8" fillId="0" borderId="28" xfId="0" applyNumberFormat="1" applyFont="1" applyBorder="1" applyAlignment="1">
      <alignment horizontal="center" vertical="center" wrapText="1"/>
    </xf>
    <xf numFmtId="0" fontId="8" fillId="34" borderId="28" xfId="0" applyFont="1" applyFill="1" applyBorder="1" applyAlignment="1">
      <alignment vertical="center"/>
    </xf>
    <xf numFmtId="0" fontId="8" fillId="34" borderId="28" xfId="0" applyFont="1" applyFill="1" applyBorder="1" applyAlignment="1">
      <alignment horizontal="center" vertical="center"/>
    </xf>
    <xf numFmtId="168" fontId="9" fillId="0" borderId="28" xfId="0" applyNumberFormat="1" applyFont="1" applyBorder="1" applyAlignment="1">
      <alignment horizontal="center" vertical="center"/>
    </xf>
    <xf numFmtId="164" fontId="51" fillId="10" borderId="42" xfId="58" applyNumberFormat="1" applyFont="1" applyFill="1" applyBorder="1" applyAlignment="1">
      <alignment horizontal="center" vertical="center" wrapText="1"/>
    </xf>
    <xf numFmtId="164" fontId="51" fillId="0" borderId="40" xfId="58" applyNumberFormat="1" applyFont="1" applyBorder="1" applyAlignment="1">
      <alignment horizontal="center" vertical="center" wrapText="1"/>
    </xf>
    <xf numFmtId="164" fontId="51" fillId="0" borderId="39" xfId="58" applyNumberFormat="1" applyFont="1" applyBorder="1" applyAlignment="1">
      <alignment horizontal="center" vertical="center" wrapText="1"/>
    </xf>
    <xf numFmtId="164" fontId="51" fillId="0" borderId="15" xfId="58" applyNumberFormat="1" applyFont="1" applyBorder="1" applyAlignment="1">
      <alignment horizontal="center" vertical="center" wrapText="1"/>
    </xf>
    <xf numFmtId="0" fontId="51" fillId="33" borderId="50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vertical="center" wrapText="1"/>
    </xf>
    <xf numFmtId="16" fontId="10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6" fontId="10" fillId="0" borderId="28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28" xfId="0" applyFont="1" applyBorder="1" applyAlignment="1">
      <alignment horizontal="right" vertical="center" wrapText="1"/>
    </xf>
    <xf numFmtId="0" fontId="57" fillId="0" borderId="0" xfId="0" applyFont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168" fontId="9" fillId="10" borderId="28" xfId="0" applyNumberFormat="1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horizontal="justify" vertical="center" wrapText="1"/>
    </xf>
    <xf numFmtId="0" fontId="8" fillId="0" borderId="2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8" xfId="0" applyFont="1" applyBorder="1" applyAlignment="1">
      <alignment horizontal="left" vertical="center" wrapText="1"/>
    </xf>
    <xf numFmtId="168" fontId="10" fillId="0" borderId="2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16" fontId="8" fillId="0" borderId="2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168" fontId="9" fillId="0" borderId="2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8" fontId="8" fillId="7" borderId="28" xfId="0" applyNumberFormat="1" applyFont="1" applyFill="1" applyBorder="1" applyAlignment="1">
      <alignment horizontal="center" vertical="center" wrapText="1"/>
    </xf>
    <xf numFmtId="168" fontId="8" fillId="34" borderId="28" xfId="0" applyNumberFormat="1" applyFont="1" applyFill="1" applyBorder="1" applyAlignment="1">
      <alignment horizontal="center" vertical="center" wrapText="1"/>
    </xf>
    <xf numFmtId="0" fontId="51" fillId="33" borderId="45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37" xfId="0" applyFont="1" applyFill="1" applyBorder="1" applyAlignment="1">
      <alignment horizontal="center" vertical="center" wrapText="1"/>
    </xf>
    <xf numFmtId="0" fontId="51" fillId="0" borderId="25" xfId="0" applyFont="1" applyBorder="1" applyAlignment="1">
      <alignment vertical="center" wrapText="1"/>
    </xf>
    <xf numFmtId="0" fontId="51" fillId="33" borderId="25" xfId="0" applyFont="1" applyFill="1" applyBorder="1" applyAlignment="1">
      <alignment vertical="center" wrapText="1"/>
    </xf>
    <xf numFmtId="0" fontId="51" fillId="33" borderId="37" xfId="0" applyFont="1" applyFill="1" applyBorder="1" applyAlignment="1">
      <alignment vertical="center" wrapText="1"/>
    </xf>
    <xf numFmtId="0" fontId="51" fillId="33" borderId="19" xfId="0" applyFont="1" applyFill="1" applyBorder="1" applyAlignment="1">
      <alignment vertical="center" wrapText="1"/>
    </xf>
    <xf numFmtId="0" fontId="53" fillId="33" borderId="34" xfId="0" applyFont="1" applyFill="1" applyBorder="1" applyAlignment="1">
      <alignment horizontal="center" vertical="center" wrapText="1"/>
    </xf>
    <xf numFmtId="0" fontId="53" fillId="33" borderId="51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4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48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justify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4"/>
  <sheetViews>
    <sheetView tabSelected="1" zoomScalePageLayoutView="0" workbookViewId="0" topLeftCell="A46">
      <selection activeCell="K99" sqref="K99"/>
    </sheetView>
  </sheetViews>
  <sheetFormatPr defaultColWidth="9.00390625" defaultRowHeight="12.75" outlineLevelRow="1"/>
  <cols>
    <col min="1" max="1" width="9.25390625" style="0" customWidth="1"/>
    <col min="2" max="2" width="7.875" style="0" customWidth="1"/>
    <col min="3" max="3" width="39.375" style="0" customWidth="1"/>
    <col min="4" max="4" width="13.875" style="0" customWidth="1"/>
    <col min="5" max="12" width="12.75390625" style="0" customWidth="1"/>
  </cols>
  <sheetData>
    <row r="1" spans="2:12" ht="15">
      <c r="B1" s="208" t="s">
        <v>10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ht="15">
      <c r="B2" s="3"/>
    </row>
    <row r="3" spans="2:12" ht="15">
      <c r="B3" s="209" t="s">
        <v>11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2:12" ht="15">
      <c r="B4" s="209" t="s">
        <v>12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ht="15">
      <c r="B5" s="3"/>
    </row>
    <row r="6" spans="2:12" ht="15">
      <c r="B6" s="209" t="s">
        <v>273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2:12" ht="15">
      <c r="B7" s="209" t="s">
        <v>13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ht="19.5" thickBot="1">
      <c r="B8" s="4"/>
    </row>
    <row r="9" spans="2:12" ht="28.5" customHeight="1">
      <c r="B9" s="210" t="s">
        <v>14</v>
      </c>
      <c r="C9" s="213" t="s">
        <v>15</v>
      </c>
      <c r="D9" s="213" t="s">
        <v>16</v>
      </c>
      <c r="E9" s="216" t="s">
        <v>225</v>
      </c>
      <c r="F9" s="217"/>
      <c r="G9" s="213" t="s">
        <v>228</v>
      </c>
      <c r="H9" s="196" t="s">
        <v>229</v>
      </c>
      <c r="I9" s="197"/>
      <c r="J9" s="197"/>
      <c r="K9" s="197"/>
      <c r="L9" s="198"/>
    </row>
    <row r="10" spans="2:12" ht="14.25">
      <c r="B10" s="211"/>
      <c r="C10" s="214"/>
      <c r="D10" s="214"/>
      <c r="E10" s="199" t="s">
        <v>226</v>
      </c>
      <c r="F10" s="201" t="s">
        <v>227</v>
      </c>
      <c r="G10" s="214"/>
      <c r="H10" s="203" t="s">
        <v>17</v>
      </c>
      <c r="I10" s="205" t="s">
        <v>0</v>
      </c>
      <c r="J10" s="205"/>
      <c r="K10" s="205"/>
      <c r="L10" s="206"/>
    </row>
    <row r="11" spans="2:12" ht="14.25">
      <c r="B11" s="211"/>
      <c r="C11" s="214"/>
      <c r="D11" s="214"/>
      <c r="E11" s="199"/>
      <c r="F11" s="201"/>
      <c r="G11" s="214"/>
      <c r="H11" s="203"/>
      <c r="I11" s="205" t="s">
        <v>18</v>
      </c>
      <c r="J11" s="205"/>
      <c r="K11" s="205"/>
      <c r="L11" s="206" t="s">
        <v>19</v>
      </c>
    </row>
    <row r="12" spans="2:12" ht="14.25">
      <c r="B12" s="211"/>
      <c r="C12" s="214"/>
      <c r="D12" s="214"/>
      <c r="E12" s="199"/>
      <c r="F12" s="201"/>
      <c r="G12" s="214"/>
      <c r="H12" s="203"/>
      <c r="I12" s="205" t="s">
        <v>20</v>
      </c>
      <c r="J12" s="205"/>
      <c r="K12" s="205"/>
      <c r="L12" s="206"/>
    </row>
    <row r="13" spans="2:12" ht="43.5" thickBot="1">
      <c r="B13" s="212"/>
      <c r="C13" s="215"/>
      <c r="D13" s="215"/>
      <c r="E13" s="200"/>
      <c r="F13" s="202"/>
      <c r="G13" s="215"/>
      <c r="H13" s="204"/>
      <c r="I13" s="5" t="s">
        <v>21</v>
      </c>
      <c r="J13" s="5" t="s">
        <v>22</v>
      </c>
      <c r="K13" s="5" t="s">
        <v>23</v>
      </c>
      <c r="L13" s="207"/>
    </row>
    <row r="14" spans="2:12" ht="15.75" thickBot="1">
      <c r="B14" s="6" t="s">
        <v>24</v>
      </c>
      <c r="C14" s="7" t="s">
        <v>25</v>
      </c>
      <c r="D14" s="7" t="s">
        <v>26</v>
      </c>
      <c r="E14" s="8">
        <v>1</v>
      </c>
      <c r="F14" s="9">
        <v>2</v>
      </c>
      <c r="G14" s="7">
        <v>3</v>
      </c>
      <c r="H14" s="10">
        <v>4</v>
      </c>
      <c r="I14" s="11">
        <v>5</v>
      </c>
      <c r="J14" s="11">
        <v>6</v>
      </c>
      <c r="K14" s="11">
        <v>7</v>
      </c>
      <c r="L14" s="12">
        <v>8</v>
      </c>
    </row>
    <row r="15" spans="2:12" ht="15">
      <c r="B15" s="13" t="s">
        <v>4</v>
      </c>
      <c r="C15" s="14" t="s">
        <v>27</v>
      </c>
      <c r="D15" s="15" t="s">
        <v>28</v>
      </c>
      <c r="E15" s="16"/>
      <c r="F15" s="17"/>
      <c r="G15" s="18"/>
      <c r="H15" s="112">
        <f>I15+J15+K15+L15</f>
        <v>0</v>
      </c>
      <c r="I15" s="19"/>
      <c r="J15" s="19"/>
      <c r="K15" s="19"/>
      <c r="L15" s="20"/>
    </row>
    <row r="16" spans="2:12" ht="15">
      <c r="B16" s="21" t="s">
        <v>5</v>
      </c>
      <c r="C16" s="22" t="s">
        <v>29</v>
      </c>
      <c r="D16" s="23" t="s">
        <v>28</v>
      </c>
      <c r="E16" s="24"/>
      <c r="F16" s="25"/>
      <c r="G16" s="26"/>
      <c r="H16" s="112">
        <f aca="true" t="shared" si="0" ref="H16:H79">I16+J16+K16+L16</f>
        <v>0</v>
      </c>
      <c r="I16" s="27"/>
      <c r="J16" s="27"/>
      <c r="K16" s="27"/>
      <c r="L16" s="28"/>
    </row>
    <row r="17" spans="2:12" ht="15">
      <c r="B17" s="21" t="s">
        <v>6</v>
      </c>
      <c r="C17" s="22" t="s">
        <v>30</v>
      </c>
      <c r="D17" s="23" t="s">
        <v>28</v>
      </c>
      <c r="E17" s="24">
        <v>27266</v>
      </c>
      <c r="F17" s="25">
        <v>12305</v>
      </c>
      <c r="G17" s="26">
        <v>16274.4</v>
      </c>
      <c r="H17" s="112">
        <f t="shared" si="0"/>
        <v>16274.4</v>
      </c>
      <c r="I17" s="27">
        <v>16274.4</v>
      </c>
      <c r="J17" s="27"/>
      <c r="K17" s="27"/>
      <c r="L17" s="28"/>
    </row>
    <row r="18" spans="2:12" ht="15">
      <c r="B18" s="21" t="s">
        <v>7</v>
      </c>
      <c r="C18" s="22" t="s">
        <v>31</v>
      </c>
      <c r="D18" s="23" t="s">
        <v>28</v>
      </c>
      <c r="E18" s="24"/>
      <c r="F18" s="25"/>
      <c r="G18" s="26"/>
      <c r="H18" s="112">
        <f t="shared" si="0"/>
        <v>16274.4</v>
      </c>
      <c r="I18" s="111">
        <f>I15-I16+I17</f>
        <v>16274.4</v>
      </c>
      <c r="J18" s="111">
        <f>J15-J16+J17</f>
        <v>0</v>
      </c>
      <c r="K18" s="111">
        <f>K15-K16+K17</f>
        <v>0</v>
      </c>
      <c r="L18" s="111">
        <f>L15-L16+L17</f>
        <v>0</v>
      </c>
    </row>
    <row r="19" spans="2:12" ht="15">
      <c r="B19" s="21" t="s">
        <v>8</v>
      </c>
      <c r="C19" s="22" t="s">
        <v>32</v>
      </c>
      <c r="D19" s="23" t="s">
        <v>28</v>
      </c>
      <c r="E19" s="24">
        <v>3505.4</v>
      </c>
      <c r="F19" s="25">
        <v>2368.8</v>
      </c>
      <c r="G19" s="26" t="s">
        <v>274</v>
      </c>
      <c r="H19" s="112">
        <f t="shared" si="0"/>
        <v>3531.8</v>
      </c>
      <c r="I19" s="27">
        <v>3531.8</v>
      </c>
      <c r="J19" s="27"/>
      <c r="K19" s="27"/>
      <c r="L19" s="28"/>
    </row>
    <row r="20" spans="2:12" ht="30">
      <c r="B20" s="21" t="s">
        <v>33</v>
      </c>
      <c r="C20" s="22" t="s">
        <v>34</v>
      </c>
      <c r="D20" s="23" t="s">
        <v>28</v>
      </c>
      <c r="E20" s="24">
        <v>23760.6</v>
      </c>
      <c r="F20" s="25">
        <v>9936.2</v>
      </c>
      <c r="G20" s="26">
        <v>12742.6</v>
      </c>
      <c r="H20" s="112">
        <f t="shared" si="0"/>
        <v>12742.599999999999</v>
      </c>
      <c r="I20" s="111">
        <f>I18-I19</f>
        <v>12742.599999999999</v>
      </c>
      <c r="J20" s="111">
        <f>J18-J19</f>
        <v>0</v>
      </c>
      <c r="K20" s="111">
        <f>K18-K19</f>
        <v>0</v>
      </c>
      <c r="L20" s="111">
        <f>L18-L19</f>
        <v>0</v>
      </c>
    </row>
    <row r="21" spans="2:12" ht="30">
      <c r="B21" s="21"/>
      <c r="C21" s="29" t="s">
        <v>35</v>
      </c>
      <c r="D21" s="30" t="s">
        <v>28</v>
      </c>
      <c r="E21" s="24">
        <v>23760.6</v>
      </c>
      <c r="F21" s="25">
        <v>9936.2</v>
      </c>
      <c r="G21" s="26">
        <v>12742.6</v>
      </c>
      <c r="H21" s="112">
        <f t="shared" si="0"/>
        <v>12742.6</v>
      </c>
      <c r="I21" s="111">
        <f>I22+I23+I24</f>
        <v>12742.6</v>
      </c>
      <c r="J21" s="111">
        <f>J22+J23+J24</f>
        <v>0</v>
      </c>
      <c r="K21" s="111">
        <f>K22+K23+K24</f>
        <v>0</v>
      </c>
      <c r="L21" s="111">
        <f>L22+L23+L24</f>
        <v>0</v>
      </c>
    </row>
    <row r="22" spans="2:12" ht="15">
      <c r="B22" s="21"/>
      <c r="C22" s="22" t="s">
        <v>36</v>
      </c>
      <c r="D22" s="23" t="s">
        <v>28</v>
      </c>
      <c r="E22" s="24"/>
      <c r="F22" s="25">
        <v>8976.3</v>
      </c>
      <c r="G22" s="26"/>
      <c r="H22" s="112">
        <f t="shared" si="0"/>
        <v>11735.9</v>
      </c>
      <c r="I22" s="27">
        <v>11735.9</v>
      </c>
      <c r="J22" s="27"/>
      <c r="K22" s="27"/>
      <c r="L22" s="28"/>
    </row>
    <row r="23" spans="2:12" ht="15">
      <c r="B23" s="21"/>
      <c r="C23" s="22" t="s">
        <v>37</v>
      </c>
      <c r="D23" s="23" t="s">
        <v>28</v>
      </c>
      <c r="E23" s="24"/>
      <c r="F23" s="25"/>
      <c r="G23" s="26"/>
      <c r="H23" s="112">
        <f t="shared" si="0"/>
        <v>0</v>
      </c>
      <c r="I23" s="27"/>
      <c r="J23" s="27"/>
      <c r="K23" s="27"/>
      <c r="L23" s="28"/>
    </row>
    <row r="24" spans="2:12" ht="15">
      <c r="B24" s="21"/>
      <c r="C24" s="22" t="s">
        <v>38</v>
      </c>
      <c r="D24" s="23" t="s">
        <v>28</v>
      </c>
      <c r="E24" s="24"/>
      <c r="F24" s="25">
        <v>359.9</v>
      </c>
      <c r="G24" s="26"/>
      <c r="H24" s="112">
        <f t="shared" si="0"/>
        <v>1006.7</v>
      </c>
      <c r="I24" s="27">
        <v>1006.7</v>
      </c>
      <c r="J24" s="27">
        <v>0</v>
      </c>
      <c r="K24" s="27"/>
      <c r="L24" s="28"/>
    </row>
    <row r="25" spans="2:12" ht="30">
      <c r="B25" s="21"/>
      <c r="C25" s="22" t="s">
        <v>39</v>
      </c>
      <c r="D25" s="23" t="s">
        <v>28</v>
      </c>
      <c r="E25" s="24"/>
      <c r="F25" s="25"/>
      <c r="G25" s="26"/>
      <c r="H25" s="112">
        <f t="shared" si="0"/>
        <v>0</v>
      </c>
      <c r="I25" s="27"/>
      <c r="J25" s="27"/>
      <c r="K25" s="27"/>
      <c r="L25" s="28"/>
    </row>
    <row r="26" spans="2:12" ht="15">
      <c r="B26" s="21"/>
      <c r="C26" s="29" t="s">
        <v>40</v>
      </c>
      <c r="D26" s="30" t="s">
        <v>28</v>
      </c>
      <c r="E26" s="24"/>
      <c r="F26" s="25"/>
      <c r="G26" s="26"/>
      <c r="H26" s="112">
        <f t="shared" si="0"/>
        <v>0</v>
      </c>
      <c r="I26" s="111">
        <f>I20-I21</f>
        <v>0</v>
      </c>
      <c r="J26" s="111">
        <f>J20-J21</f>
        <v>0</v>
      </c>
      <c r="K26" s="111">
        <f>K20-K21</f>
        <v>0</v>
      </c>
      <c r="L26" s="111">
        <f>L20-L21</f>
        <v>0</v>
      </c>
    </row>
    <row r="27" spans="2:12" ht="15.75" thickBot="1">
      <c r="B27" s="31"/>
      <c r="C27" s="32" t="s">
        <v>41</v>
      </c>
      <c r="D27" s="33" t="s">
        <v>28</v>
      </c>
      <c r="E27" s="34"/>
      <c r="F27" s="35"/>
      <c r="G27" s="36"/>
      <c r="H27" s="145">
        <f t="shared" si="0"/>
        <v>0</v>
      </c>
      <c r="I27" s="146"/>
      <c r="J27" s="146"/>
      <c r="K27" s="146"/>
      <c r="L27" s="147"/>
    </row>
    <row r="28" spans="2:12" ht="15.75" thickBot="1">
      <c r="B28" s="37" t="s">
        <v>42</v>
      </c>
      <c r="C28" s="109" t="s">
        <v>43</v>
      </c>
      <c r="D28" s="110"/>
      <c r="E28" s="110"/>
      <c r="F28" s="110"/>
      <c r="G28" s="110"/>
      <c r="H28" s="148"/>
      <c r="I28" s="110"/>
      <c r="J28" s="110"/>
      <c r="K28" s="110"/>
      <c r="L28" s="149"/>
    </row>
    <row r="29" spans="2:12" ht="15">
      <c r="B29" s="190" t="s">
        <v>44</v>
      </c>
      <c r="C29" s="195" t="s">
        <v>45</v>
      </c>
      <c r="D29" s="37" t="s">
        <v>46</v>
      </c>
      <c r="E29" s="38"/>
      <c r="F29" s="39"/>
      <c r="G29" s="40"/>
      <c r="H29" s="112">
        <f t="shared" si="0"/>
        <v>0</v>
      </c>
      <c r="I29" s="76"/>
      <c r="J29" s="76"/>
      <c r="K29" s="76"/>
      <c r="L29" s="74"/>
    </row>
    <row r="30" spans="2:12" ht="15">
      <c r="B30" s="190"/>
      <c r="C30" s="193"/>
      <c r="D30" s="41" t="s">
        <v>47</v>
      </c>
      <c r="E30" s="42"/>
      <c r="F30" s="43"/>
      <c r="G30" s="44"/>
      <c r="H30" s="112">
        <f t="shared" si="0"/>
        <v>0</v>
      </c>
      <c r="I30" s="111">
        <f>I33+I51+I54+I57+I60+I63</f>
        <v>0</v>
      </c>
      <c r="J30" s="111">
        <f>J33+J51+J54+J57+J60+J63</f>
        <v>0</v>
      </c>
      <c r="K30" s="111">
        <f>K33+K51+K54+K57+K60+K63</f>
        <v>0</v>
      </c>
      <c r="L30" s="111">
        <f>L33+L51+L54+L57+L60+L63</f>
        <v>0</v>
      </c>
    </row>
    <row r="31" spans="2:12" ht="16.5" customHeight="1">
      <c r="B31" s="41" t="s">
        <v>48</v>
      </c>
      <c r="C31" s="192" t="s">
        <v>49</v>
      </c>
      <c r="D31" s="41" t="s">
        <v>50</v>
      </c>
      <c r="E31" s="42"/>
      <c r="F31" s="43"/>
      <c r="G31" s="44"/>
      <c r="H31" s="112">
        <f t="shared" si="0"/>
        <v>0</v>
      </c>
      <c r="I31" s="111">
        <f>I34+I37+I40+I43+I46</f>
        <v>0</v>
      </c>
      <c r="J31" s="111">
        <f aca="true" t="shared" si="1" ref="J31:L33">J34+J37+J40+J43+J46</f>
        <v>0</v>
      </c>
      <c r="K31" s="111">
        <f t="shared" si="1"/>
        <v>0</v>
      </c>
      <c r="L31" s="111">
        <f t="shared" si="1"/>
        <v>0</v>
      </c>
    </row>
    <row r="32" spans="2:12" ht="15">
      <c r="B32" s="41"/>
      <c r="C32" s="192"/>
      <c r="D32" s="41" t="s">
        <v>51</v>
      </c>
      <c r="E32" s="46"/>
      <c r="F32" s="47"/>
      <c r="G32" s="48"/>
      <c r="H32" s="113" t="e">
        <f>H33/H31*1000</f>
        <v>#DIV/0!</v>
      </c>
      <c r="I32" s="113" t="e">
        <f>I33/I31*1000</f>
        <v>#DIV/0!</v>
      </c>
      <c r="J32" s="113" t="e">
        <f>J33/J31*1000</f>
        <v>#DIV/0!</v>
      </c>
      <c r="K32" s="113" t="e">
        <f>K33/K31*1000</f>
        <v>#DIV/0!</v>
      </c>
      <c r="L32" s="113" t="e">
        <f>L33/L31*1000</f>
        <v>#DIV/0!</v>
      </c>
    </row>
    <row r="33" spans="2:12" ht="15">
      <c r="B33" s="41"/>
      <c r="C33" s="192"/>
      <c r="D33" s="41" t="s">
        <v>52</v>
      </c>
      <c r="E33" s="42"/>
      <c r="F33" s="43"/>
      <c r="G33" s="44"/>
      <c r="H33" s="112">
        <f t="shared" si="0"/>
        <v>0</v>
      </c>
      <c r="I33" s="111">
        <f>I36+I39+I42+I45+I48</f>
        <v>0</v>
      </c>
      <c r="J33" s="111">
        <f t="shared" si="1"/>
        <v>0</v>
      </c>
      <c r="K33" s="111">
        <f t="shared" si="1"/>
        <v>0</v>
      </c>
      <c r="L33" s="111">
        <f t="shared" si="1"/>
        <v>0</v>
      </c>
    </row>
    <row r="34" spans="2:12" ht="15" outlineLevel="1">
      <c r="B34" s="41"/>
      <c r="C34" s="50" t="s">
        <v>53</v>
      </c>
      <c r="D34" s="51" t="s">
        <v>50</v>
      </c>
      <c r="E34" s="42"/>
      <c r="F34" s="43"/>
      <c r="G34" s="44"/>
      <c r="H34" s="112">
        <f t="shared" si="0"/>
        <v>0</v>
      </c>
      <c r="I34" s="45"/>
      <c r="J34" s="45"/>
      <c r="K34" s="45"/>
      <c r="L34" s="43"/>
    </row>
    <row r="35" spans="2:12" ht="15" outlineLevel="1">
      <c r="B35" s="41"/>
      <c r="C35" s="22" t="s">
        <v>54</v>
      </c>
      <c r="D35" s="41" t="s">
        <v>51</v>
      </c>
      <c r="E35" s="46"/>
      <c r="F35" s="47"/>
      <c r="G35" s="48"/>
      <c r="H35" s="113" t="e">
        <f>H36/H34*1000</f>
        <v>#DIV/0!</v>
      </c>
      <c r="I35" s="113" t="e">
        <f>I36/I34*1000</f>
        <v>#DIV/0!</v>
      </c>
      <c r="J35" s="113" t="e">
        <f>J36/J34*1000</f>
        <v>#DIV/0!</v>
      </c>
      <c r="K35" s="113" t="e">
        <f>K36/K34*1000</f>
        <v>#DIV/0!</v>
      </c>
      <c r="L35" s="113" t="e">
        <f>L36/L34*1000</f>
        <v>#DIV/0!</v>
      </c>
    </row>
    <row r="36" spans="2:12" ht="15" outlineLevel="1">
      <c r="B36" s="41"/>
      <c r="C36" s="22" t="s">
        <v>55</v>
      </c>
      <c r="D36" s="41" t="s">
        <v>52</v>
      </c>
      <c r="E36" s="42"/>
      <c r="F36" s="43"/>
      <c r="G36" s="44"/>
      <c r="H36" s="112">
        <f t="shared" si="0"/>
        <v>0</v>
      </c>
      <c r="I36" s="45"/>
      <c r="J36" s="45"/>
      <c r="K36" s="45"/>
      <c r="L36" s="43"/>
    </row>
    <row r="37" spans="2:12" ht="15" outlineLevel="1">
      <c r="B37" s="41"/>
      <c r="C37" s="50" t="s">
        <v>56</v>
      </c>
      <c r="D37" s="51" t="s">
        <v>50</v>
      </c>
      <c r="E37" s="42"/>
      <c r="F37" s="43"/>
      <c r="G37" s="44"/>
      <c r="H37" s="112">
        <f t="shared" si="0"/>
        <v>0</v>
      </c>
      <c r="I37" s="45"/>
      <c r="J37" s="45"/>
      <c r="K37" s="45"/>
      <c r="L37" s="43"/>
    </row>
    <row r="38" spans="2:12" ht="15" outlineLevel="1">
      <c r="B38" s="41"/>
      <c r="C38" s="22" t="s">
        <v>54</v>
      </c>
      <c r="D38" s="41" t="s">
        <v>51</v>
      </c>
      <c r="E38" s="46"/>
      <c r="F38" s="47"/>
      <c r="G38" s="48"/>
      <c r="H38" s="113" t="e">
        <f>H39/H37*1000</f>
        <v>#DIV/0!</v>
      </c>
      <c r="I38" s="113" t="e">
        <f>I39/I37*1000</f>
        <v>#DIV/0!</v>
      </c>
      <c r="J38" s="113" t="e">
        <f>J39/J37*1000</f>
        <v>#DIV/0!</v>
      </c>
      <c r="K38" s="113" t="e">
        <f>K39/K37*1000</f>
        <v>#DIV/0!</v>
      </c>
      <c r="L38" s="113" t="e">
        <f>L39/L37*1000</f>
        <v>#DIV/0!</v>
      </c>
    </row>
    <row r="39" spans="2:12" ht="15" outlineLevel="1">
      <c r="B39" s="41"/>
      <c r="C39" s="22" t="s">
        <v>55</v>
      </c>
      <c r="D39" s="41" t="s">
        <v>52</v>
      </c>
      <c r="E39" s="42"/>
      <c r="F39" s="43"/>
      <c r="G39" s="44"/>
      <c r="H39" s="112">
        <f t="shared" si="0"/>
        <v>0</v>
      </c>
      <c r="I39" s="45"/>
      <c r="J39" s="45"/>
      <c r="K39" s="45"/>
      <c r="L39" s="43"/>
    </row>
    <row r="40" spans="2:12" ht="15" outlineLevel="1">
      <c r="B40" s="41"/>
      <c r="C40" s="50" t="s">
        <v>57</v>
      </c>
      <c r="D40" s="51" t="s">
        <v>50</v>
      </c>
      <c r="E40" s="42"/>
      <c r="F40" s="43"/>
      <c r="G40" s="44"/>
      <c r="H40" s="112">
        <f t="shared" si="0"/>
        <v>0</v>
      </c>
      <c r="I40" s="45"/>
      <c r="J40" s="45"/>
      <c r="K40" s="45"/>
      <c r="L40" s="43"/>
    </row>
    <row r="41" spans="2:12" ht="15" outlineLevel="1">
      <c r="B41" s="41"/>
      <c r="C41" s="22" t="s">
        <v>54</v>
      </c>
      <c r="D41" s="41" t="s">
        <v>51</v>
      </c>
      <c r="E41" s="46"/>
      <c r="F41" s="47"/>
      <c r="G41" s="48"/>
      <c r="H41" s="113" t="e">
        <f>H42/H40*1000</f>
        <v>#DIV/0!</v>
      </c>
      <c r="I41" s="113" t="e">
        <f>I42/I40*1000</f>
        <v>#DIV/0!</v>
      </c>
      <c r="J41" s="113" t="e">
        <f>J42/J40*1000</f>
        <v>#DIV/0!</v>
      </c>
      <c r="K41" s="113" t="e">
        <f>K42/K40*1000</f>
        <v>#DIV/0!</v>
      </c>
      <c r="L41" s="113" t="e">
        <f>L42/L40*1000</f>
        <v>#DIV/0!</v>
      </c>
    </row>
    <row r="42" spans="2:12" ht="15" outlineLevel="1">
      <c r="B42" s="41"/>
      <c r="C42" s="22" t="s">
        <v>55</v>
      </c>
      <c r="D42" s="41" t="s">
        <v>52</v>
      </c>
      <c r="E42" s="42"/>
      <c r="F42" s="43"/>
      <c r="G42" s="44"/>
      <c r="H42" s="112">
        <f t="shared" si="0"/>
        <v>0</v>
      </c>
      <c r="I42" s="45"/>
      <c r="J42" s="45"/>
      <c r="K42" s="45"/>
      <c r="L42" s="43"/>
    </row>
    <row r="43" spans="2:12" ht="15" outlineLevel="1">
      <c r="B43" s="41"/>
      <c r="C43" s="50" t="s">
        <v>58</v>
      </c>
      <c r="D43" s="51" t="s">
        <v>50</v>
      </c>
      <c r="E43" s="42"/>
      <c r="F43" s="43"/>
      <c r="G43" s="44"/>
      <c r="H43" s="112">
        <f t="shared" si="0"/>
        <v>0</v>
      </c>
      <c r="I43" s="45"/>
      <c r="J43" s="45"/>
      <c r="K43" s="45"/>
      <c r="L43" s="43"/>
    </row>
    <row r="44" spans="2:12" ht="15" outlineLevel="1">
      <c r="B44" s="41"/>
      <c r="C44" s="22" t="s">
        <v>54</v>
      </c>
      <c r="D44" s="41" t="s">
        <v>51</v>
      </c>
      <c r="E44" s="46"/>
      <c r="F44" s="47"/>
      <c r="G44" s="48"/>
      <c r="H44" s="113" t="e">
        <f>H45/H43*1000</f>
        <v>#DIV/0!</v>
      </c>
      <c r="I44" s="113" t="e">
        <f>I45/I43*1000</f>
        <v>#DIV/0!</v>
      </c>
      <c r="J44" s="113" t="e">
        <f>J45/J43*1000</f>
        <v>#DIV/0!</v>
      </c>
      <c r="K44" s="113" t="e">
        <f>K45/K43*1000</f>
        <v>#DIV/0!</v>
      </c>
      <c r="L44" s="113" t="e">
        <f>L45/L43*1000</f>
        <v>#DIV/0!</v>
      </c>
    </row>
    <row r="45" spans="2:12" ht="15" outlineLevel="1">
      <c r="B45" s="41"/>
      <c r="C45" s="22" t="s">
        <v>55</v>
      </c>
      <c r="D45" s="41" t="s">
        <v>52</v>
      </c>
      <c r="E45" s="42"/>
      <c r="F45" s="43"/>
      <c r="G45" s="44"/>
      <c r="H45" s="112">
        <f t="shared" si="0"/>
        <v>0</v>
      </c>
      <c r="I45" s="45"/>
      <c r="J45" s="45"/>
      <c r="K45" s="45"/>
      <c r="L45" s="43"/>
    </row>
    <row r="46" spans="2:12" ht="15" outlineLevel="1">
      <c r="B46" s="41"/>
      <c r="C46" s="50" t="s">
        <v>59</v>
      </c>
      <c r="D46" s="51" t="s">
        <v>50</v>
      </c>
      <c r="E46" s="42"/>
      <c r="F46" s="43"/>
      <c r="G46" s="44"/>
      <c r="H46" s="112">
        <f t="shared" si="0"/>
        <v>0</v>
      </c>
      <c r="I46" s="45"/>
      <c r="J46" s="45"/>
      <c r="K46" s="45"/>
      <c r="L46" s="43"/>
    </row>
    <row r="47" spans="2:12" ht="15" outlineLevel="1">
      <c r="B47" s="41"/>
      <c r="C47" s="22" t="s">
        <v>54</v>
      </c>
      <c r="D47" s="41" t="s">
        <v>51</v>
      </c>
      <c r="E47" s="46"/>
      <c r="F47" s="47"/>
      <c r="G47" s="48"/>
      <c r="H47" s="113" t="e">
        <f>H48/H46*1000</f>
        <v>#DIV/0!</v>
      </c>
      <c r="I47" s="113" t="e">
        <f>I48/I46*1000</f>
        <v>#DIV/0!</v>
      </c>
      <c r="J47" s="113" t="e">
        <f>J48/J46*1000</f>
        <v>#DIV/0!</v>
      </c>
      <c r="K47" s="113" t="e">
        <f>K48/K46*1000</f>
        <v>#DIV/0!</v>
      </c>
      <c r="L47" s="113" t="e">
        <f>L48/L46*1000</f>
        <v>#DIV/0!</v>
      </c>
    </row>
    <row r="48" spans="2:12" ht="15" outlineLevel="1">
      <c r="B48" s="41"/>
      <c r="C48" s="22" t="s">
        <v>55</v>
      </c>
      <c r="D48" s="41" t="s">
        <v>52</v>
      </c>
      <c r="E48" s="42"/>
      <c r="F48" s="43"/>
      <c r="G48" s="44"/>
      <c r="H48" s="112">
        <f t="shared" si="0"/>
        <v>0</v>
      </c>
      <c r="I48" s="45"/>
      <c r="J48" s="45"/>
      <c r="K48" s="45"/>
      <c r="L48" s="43"/>
    </row>
    <row r="49" spans="2:12" ht="15">
      <c r="B49" s="41" t="s">
        <v>60</v>
      </c>
      <c r="C49" s="192" t="s">
        <v>61</v>
      </c>
      <c r="D49" s="41" t="s">
        <v>62</v>
      </c>
      <c r="E49" s="42"/>
      <c r="F49" s="43"/>
      <c r="G49" s="44"/>
      <c r="H49" s="112">
        <f t="shared" si="0"/>
        <v>0</v>
      </c>
      <c r="I49" s="45"/>
      <c r="J49" s="45"/>
      <c r="K49" s="45"/>
      <c r="L49" s="43"/>
    </row>
    <row r="50" spans="2:12" ht="15">
      <c r="B50" s="41"/>
      <c r="C50" s="192"/>
      <c r="D50" s="51" t="s">
        <v>63</v>
      </c>
      <c r="E50" s="46"/>
      <c r="F50" s="47"/>
      <c r="G50" s="48"/>
      <c r="H50" s="112">
        <f t="shared" si="0"/>
        <v>0</v>
      </c>
      <c r="I50" s="49"/>
      <c r="J50" s="49"/>
      <c r="K50" s="49"/>
      <c r="L50" s="47"/>
    </row>
    <row r="51" spans="2:12" ht="15">
      <c r="B51" s="41"/>
      <c r="C51" s="192"/>
      <c r="D51" s="41" t="s">
        <v>52</v>
      </c>
      <c r="E51" s="42"/>
      <c r="F51" s="43"/>
      <c r="G51" s="44"/>
      <c r="H51" s="112">
        <f t="shared" si="0"/>
        <v>0</v>
      </c>
      <c r="I51" s="45"/>
      <c r="J51" s="45"/>
      <c r="K51" s="45"/>
      <c r="L51" s="43"/>
    </row>
    <row r="52" spans="2:12" ht="15">
      <c r="B52" s="41" t="s">
        <v>64</v>
      </c>
      <c r="C52" s="192" t="s">
        <v>65</v>
      </c>
      <c r="D52" s="41" t="s">
        <v>62</v>
      </c>
      <c r="E52" s="42"/>
      <c r="F52" s="43"/>
      <c r="G52" s="44"/>
      <c r="H52" s="112">
        <f t="shared" si="0"/>
        <v>0</v>
      </c>
      <c r="I52" s="45"/>
      <c r="J52" s="45"/>
      <c r="K52" s="45"/>
      <c r="L52" s="43"/>
    </row>
    <row r="53" spans="2:12" ht="15">
      <c r="B53" s="41"/>
      <c r="C53" s="192"/>
      <c r="D53" s="51" t="s">
        <v>63</v>
      </c>
      <c r="E53" s="46"/>
      <c r="F53" s="47"/>
      <c r="G53" s="48"/>
      <c r="H53" s="112">
        <f t="shared" si="0"/>
        <v>0</v>
      </c>
      <c r="I53" s="49"/>
      <c r="J53" s="49"/>
      <c r="K53" s="49"/>
      <c r="L53" s="47"/>
    </row>
    <row r="54" spans="2:12" ht="15">
      <c r="B54" s="41"/>
      <c r="C54" s="192"/>
      <c r="D54" s="41" t="s">
        <v>52</v>
      </c>
      <c r="E54" s="42"/>
      <c r="F54" s="43"/>
      <c r="G54" s="44"/>
      <c r="H54" s="112">
        <f t="shared" si="0"/>
        <v>0</v>
      </c>
      <c r="I54" s="45"/>
      <c r="J54" s="45"/>
      <c r="K54" s="45"/>
      <c r="L54" s="43"/>
    </row>
    <row r="55" spans="2:12" ht="15">
      <c r="B55" s="41" t="s">
        <v>66</v>
      </c>
      <c r="C55" s="192" t="s">
        <v>67</v>
      </c>
      <c r="D55" s="41" t="s">
        <v>62</v>
      </c>
      <c r="E55" s="42"/>
      <c r="F55" s="43"/>
      <c r="G55" s="44"/>
      <c r="H55" s="112">
        <f t="shared" si="0"/>
        <v>0</v>
      </c>
      <c r="I55" s="45"/>
      <c r="J55" s="45"/>
      <c r="K55" s="45"/>
      <c r="L55" s="43"/>
    </row>
    <row r="56" spans="2:12" ht="15">
      <c r="B56" s="41"/>
      <c r="C56" s="192"/>
      <c r="D56" s="51" t="s">
        <v>63</v>
      </c>
      <c r="E56" s="46"/>
      <c r="F56" s="47"/>
      <c r="G56" s="48"/>
      <c r="H56" s="112">
        <f t="shared" si="0"/>
        <v>0</v>
      </c>
      <c r="I56" s="49"/>
      <c r="J56" s="49"/>
      <c r="K56" s="49"/>
      <c r="L56" s="47"/>
    </row>
    <row r="57" spans="2:12" ht="15">
      <c r="B57" s="41"/>
      <c r="C57" s="192"/>
      <c r="D57" s="41" t="s">
        <v>52</v>
      </c>
      <c r="E57" s="42"/>
      <c r="F57" s="43"/>
      <c r="G57" s="44"/>
      <c r="H57" s="112">
        <f t="shared" si="0"/>
        <v>0</v>
      </c>
      <c r="I57" s="45"/>
      <c r="J57" s="45"/>
      <c r="K57" s="45"/>
      <c r="L57" s="43"/>
    </row>
    <row r="58" spans="2:12" ht="15">
      <c r="B58" s="41" t="s">
        <v>68</v>
      </c>
      <c r="C58" s="192" t="s">
        <v>69</v>
      </c>
      <c r="D58" s="41" t="s">
        <v>62</v>
      </c>
      <c r="E58" s="42"/>
      <c r="F58" s="43"/>
      <c r="G58" s="44"/>
      <c r="H58" s="112">
        <f t="shared" si="0"/>
        <v>0</v>
      </c>
      <c r="I58" s="45"/>
      <c r="J58" s="45"/>
      <c r="K58" s="45"/>
      <c r="L58" s="43"/>
    </row>
    <row r="59" spans="2:12" ht="15">
      <c r="B59" s="41"/>
      <c r="C59" s="192"/>
      <c r="D59" s="51" t="s">
        <v>63</v>
      </c>
      <c r="E59" s="46"/>
      <c r="F59" s="47"/>
      <c r="G59" s="48"/>
      <c r="H59" s="112">
        <f t="shared" si="0"/>
        <v>0</v>
      </c>
      <c r="I59" s="49"/>
      <c r="J59" s="49"/>
      <c r="K59" s="49"/>
      <c r="L59" s="47"/>
    </row>
    <row r="60" spans="2:12" ht="15">
      <c r="B60" s="41"/>
      <c r="C60" s="192"/>
      <c r="D60" s="41" t="s">
        <v>52</v>
      </c>
      <c r="E60" s="42"/>
      <c r="F60" s="43"/>
      <c r="G60" s="44"/>
      <c r="H60" s="112">
        <f t="shared" si="0"/>
        <v>0</v>
      </c>
      <c r="I60" s="45"/>
      <c r="J60" s="45"/>
      <c r="K60" s="45"/>
      <c r="L60" s="43"/>
    </row>
    <row r="61" spans="2:12" ht="15">
      <c r="B61" s="41" t="s">
        <v>70</v>
      </c>
      <c r="C61" s="192" t="s">
        <v>71</v>
      </c>
      <c r="D61" s="41" t="s">
        <v>62</v>
      </c>
      <c r="E61" s="42"/>
      <c r="F61" s="43"/>
      <c r="G61" s="44"/>
      <c r="H61" s="112">
        <f t="shared" si="0"/>
        <v>0</v>
      </c>
      <c r="I61" s="45"/>
      <c r="J61" s="45"/>
      <c r="K61" s="45"/>
      <c r="L61" s="43"/>
    </row>
    <row r="62" spans="2:12" ht="15">
      <c r="B62" s="41"/>
      <c r="C62" s="192"/>
      <c r="D62" s="51" t="s">
        <v>63</v>
      </c>
      <c r="E62" s="46"/>
      <c r="F62" s="47"/>
      <c r="G62" s="48"/>
      <c r="H62" s="112">
        <f t="shared" si="0"/>
        <v>0</v>
      </c>
      <c r="I62" s="49"/>
      <c r="J62" s="49"/>
      <c r="K62" s="49"/>
      <c r="L62" s="47"/>
    </row>
    <row r="63" spans="2:12" ht="15">
      <c r="B63" s="41"/>
      <c r="C63" s="192"/>
      <c r="D63" s="41" t="s">
        <v>52</v>
      </c>
      <c r="E63" s="42"/>
      <c r="F63" s="43"/>
      <c r="G63" s="44"/>
      <c r="H63" s="112">
        <f t="shared" si="0"/>
        <v>0</v>
      </c>
      <c r="I63" s="45"/>
      <c r="J63" s="45"/>
      <c r="K63" s="45"/>
      <c r="L63" s="43"/>
    </row>
    <row r="64" spans="2:12" ht="15">
      <c r="B64" s="41" t="s">
        <v>72</v>
      </c>
      <c r="C64" s="193" t="s">
        <v>73</v>
      </c>
      <c r="D64" s="41" t="s">
        <v>28</v>
      </c>
      <c r="E64" s="42">
        <v>3505.4</v>
      </c>
      <c r="F64" s="43">
        <v>2368.8</v>
      </c>
      <c r="G64" s="44">
        <v>3531.8</v>
      </c>
      <c r="H64" s="112">
        <f t="shared" si="0"/>
        <v>3531.8</v>
      </c>
      <c r="I64" s="45">
        <v>3531.8</v>
      </c>
      <c r="J64" s="45"/>
      <c r="K64" s="45"/>
      <c r="L64" s="43"/>
    </row>
    <row r="65" spans="2:12" ht="15">
      <c r="B65" s="41"/>
      <c r="C65" s="193"/>
      <c r="D65" s="41" t="s">
        <v>47</v>
      </c>
      <c r="E65" s="42">
        <v>4451.7</v>
      </c>
      <c r="F65" s="43">
        <v>2806.4</v>
      </c>
      <c r="G65" s="44">
        <v>4845.5</v>
      </c>
      <c r="H65" s="112">
        <f t="shared" si="0"/>
        <v>4845.5</v>
      </c>
      <c r="I65" s="45">
        <v>4845.5</v>
      </c>
      <c r="J65" s="45"/>
      <c r="K65" s="45"/>
      <c r="L65" s="43"/>
    </row>
    <row r="66" spans="2:12" ht="15">
      <c r="B66" s="190" t="s">
        <v>74</v>
      </c>
      <c r="C66" s="193" t="s">
        <v>75</v>
      </c>
      <c r="D66" s="41" t="s">
        <v>76</v>
      </c>
      <c r="E66" s="42"/>
      <c r="F66" s="43"/>
      <c r="G66" s="44"/>
      <c r="H66" s="112">
        <f t="shared" si="0"/>
        <v>0</v>
      </c>
      <c r="I66" s="111">
        <f>I69+I72+I75+I78</f>
        <v>0</v>
      </c>
      <c r="J66" s="111">
        <f aca="true" t="shared" si="2" ref="J66:L68">J69+J72+J75+J78</f>
        <v>0</v>
      </c>
      <c r="K66" s="111">
        <f t="shared" si="2"/>
        <v>0</v>
      </c>
      <c r="L66" s="111">
        <f t="shared" si="2"/>
        <v>0</v>
      </c>
    </row>
    <row r="67" spans="2:12" ht="15">
      <c r="B67" s="190"/>
      <c r="C67" s="193"/>
      <c r="D67" s="51" t="s">
        <v>77</v>
      </c>
      <c r="E67" s="46"/>
      <c r="F67" s="47"/>
      <c r="G67" s="48"/>
      <c r="H67" s="113" t="e">
        <f>H68/H66</f>
        <v>#DIV/0!</v>
      </c>
      <c r="I67" s="113" t="e">
        <f>I68/I66</f>
        <v>#DIV/0!</v>
      </c>
      <c r="J67" s="113" t="e">
        <f>J68/J66</f>
        <v>#DIV/0!</v>
      </c>
      <c r="K67" s="113" t="e">
        <f>K68/K66</f>
        <v>#DIV/0!</v>
      </c>
      <c r="L67" s="113" t="e">
        <f>L68/L66</f>
        <v>#DIV/0!</v>
      </c>
    </row>
    <row r="68" spans="2:12" ht="15">
      <c r="B68" s="190"/>
      <c r="C68" s="193"/>
      <c r="D68" s="41" t="s">
        <v>47</v>
      </c>
      <c r="E68" s="42"/>
      <c r="F68" s="43"/>
      <c r="G68" s="44"/>
      <c r="H68" s="112">
        <f t="shared" si="0"/>
        <v>0</v>
      </c>
      <c r="I68" s="111">
        <f>I71+I74+I77+I80</f>
        <v>0</v>
      </c>
      <c r="J68" s="111">
        <f t="shared" si="2"/>
        <v>0</v>
      </c>
      <c r="K68" s="111">
        <f t="shared" si="2"/>
        <v>0</v>
      </c>
      <c r="L68" s="111">
        <f t="shared" si="2"/>
        <v>0</v>
      </c>
    </row>
    <row r="69" spans="2:12" ht="15" outlineLevel="1">
      <c r="B69" s="190"/>
      <c r="C69" s="52" t="s">
        <v>78</v>
      </c>
      <c r="D69" s="51" t="s">
        <v>76</v>
      </c>
      <c r="E69" s="42"/>
      <c r="F69" s="43"/>
      <c r="G69" s="44"/>
      <c r="H69" s="112">
        <f t="shared" si="0"/>
        <v>0</v>
      </c>
      <c r="I69" s="45"/>
      <c r="J69" s="45"/>
      <c r="K69" s="45"/>
      <c r="L69" s="43"/>
    </row>
    <row r="70" spans="2:12" ht="15" outlineLevel="1">
      <c r="B70" s="190"/>
      <c r="C70" s="53" t="s">
        <v>79</v>
      </c>
      <c r="D70" s="41" t="s">
        <v>77</v>
      </c>
      <c r="E70" s="46"/>
      <c r="F70" s="47"/>
      <c r="G70" s="48"/>
      <c r="H70" s="112">
        <f t="shared" si="0"/>
        <v>0</v>
      </c>
      <c r="I70" s="49"/>
      <c r="J70" s="49"/>
      <c r="K70" s="49"/>
      <c r="L70" s="47"/>
    </row>
    <row r="71" spans="2:12" ht="15" outlineLevel="1">
      <c r="B71" s="190"/>
      <c r="C71" s="53" t="s">
        <v>55</v>
      </c>
      <c r="D71" s="41" t="s">
        <v>47</v>
      </c>
      <c r="E71" s="42"/>
      <c r="F71" s="43"/>
      <c r="G71" s="44"/>
      <c r="H71" s="112">
        <f t="shared" si="0"/>
        <v>0</v>
      </c>
      <c r="I71" s="45"/>
      <c r="J71" s="45"/>
      <c r="K71" s="45"/>
      <c r="L71" s="43"/>
    </row>
    <row r="72" spans="2:12" ht="15" outlineLevel="1">
      <c r="B72" s="190"/>
      <c r="C72" s="52" t="s">
        <v>80</v>
      </c>
      <c r="D72" s="51" t="s">
        <v>76</v>
      </c>
      <c r="E72" s="42"/>
      <c r="F72" s="43"/>
      <c r="G72" s="44"/>
      <c r="H72" s="112">
        <f t="shared" si="0"/>
        <v>0</v>
      </c>
      <c r="I72" s="45"/>
      <c r="J72" s="45"/>
      <c r="K72" s="45"/>
      <c r="L72" s="43"/>
    </row>
    <row r="73" spans="2:12" ht="15" outlineLevel="1">
      <c r="B73" s="190"/>
      <c r="C73" s="53" t="s">
        <v>81</v>
      </c>
      <c r="D73" s="41" t="s">
        <v>77</v>
      </c>
      <c r="E73" s="46"/>
      <c r="F73" s="47"/>
      <c r="G73" s="48"/>
      <c r="H73" s="112">
        <f t="shared" si="0"/>
        <v>0</v>
      </c>
      <c r="I73" s="49"/>
      <c r="J73" s="49"/>
      <c r="K73" s="49"/>
      <c r="L73" s="47"/>
    </row>
    <row r="74" spans="2:12" ht="15" outlineLevel="1">
      <c r="B74" s="190"/>
      <c r="C74" s="53" t="s">
        <v>55</v>
      </c>
      <c r="D74" s="41" t="s">
        <v>47</v>
      </c>
      <c r="E74" s="42"/>
      <c r="F74" s="43"/>
      <c r="G74" s="44"/>
      <c r="H74" s="112">
        <f t="shared" si="0"/>
        <v>0</v>
      </c>
      <c r="I74" s="45"/>
      <c r="J74" s="45"/>
      <c r="K74" s="45"/>
      <c r="L74" s="43"/>
    </row>
    <row r="75" spans="2:12" ht="15" outlineLevel="1">
      <c r="B75" s="190"/>
      <c r="C75" s="52" t="s">
        <v>82</v>
      </c>
      <c r="D75" s="51" t="s">
        <v>76</v>
      </c>
      <c r="E75" s="42"/>
      <c r="F75" s="43"/>
      <c r="G75" s="44"/>
      <c r="H75" s="112">
        <f t="shared" si="0"/>
        <v>0</v>
      </c>
      <c r="I75" s="45"/>
      <c r="J75" s="45"/>
      <c r="K75" s="45"/>
      <c r="L75" s="43"/>
    </row>
    <row r="76" spans="2:12" ht="15" outlineLevel="1">
      <c r="B76" s="190"/>
      <c r="C76" s="53" t="s">
        <v>83</v>
      </c>
      <c r="D76" s="41" t="s">
        <v>77</v>
      </c>
      <c r="E76" s="46"/>
      <c r="F76" s="47"/>
      <c r="G76" s="48"/>
      <c r="H76" s="112" t="e">
        <f t="shared" si="0"/>
        <v>#DIV/0!</v>
      </c>
      <c r="I76" s="113" t="e">
        <f>I77/I75</f>
        <v>#DIV/0!</v>
      </c>
      <c r="J76" s="113" t="e">
        <f>J77/J75</f>
        <v>#DIV/0!</v>
      </c>
      <c r="K76" s="113" t="e">
        <f>K77/K75</f>
        <v>#DIV/0!</v>
      </c>
      <c r="L76" s="113" t="e">
        <f>L77/L75</f>
        <v>#DIV/0!</v>
      </c>
    </row>
    <row r="77" spans="2:12" ht="15" outlineLevel="1">
      <c r="B77" s="190"/>
      <c r="C77" s="53" t="s">
        <v>55</v>
      </c>
      <c r="D77" s="41" t="s">
        <v>47</v>
      </c>
      <c r="E77" s="42"/>
      <c r="F77" s="43"/>
      <c r="G77" s="44"/>
      <c r="H77" s="112">
        <f t="shared" si="0"/>
        <v>0</v>
      </c>
      <c r="I77" s="45"/>
      <c r="J77" s="45"/>
      <c r="K77" s="45"/>
      <c r="L77" s="43"/>
    </row>
    <row r="78" spans="2:12" ht="15" outlineLevel="1">
      <c r="B78" s="190"/>
      <c r="C78" s="52" t="s">
        <v>84</v>
      </c>
      <c r="D78" s="51" t="s">
        <v>76</v>
      </c>
      <c r="E78" s="42"/>
      <c r="F78" s="43"/>
      <c r="G78" s="44"/>
      <c r="H78" s="112">
        <f t="shared" si="0"/>
        <v>0</v>
      </c>
      <c r="I78" s="45"/>
      <c r="J78" s="45"/>
      <c r="K78" s="45"/>
      <c r="L78" s="43"/>
    </row>
    <row r="79" spans="2:12" ht="15" outlineLevel="1">
      <c r="B79" s="190"/>
      <c r="C79" s="53" t="s">
        <v>85</v>
      </c>
      <c r="D79" s="41" t="s">
        <v>77</v>
      </c>
      <c r="E79" s="46"/>
      <c r="F79" s="47"/>
      <c r="G79" s="48"/>
      <c r="H79" s="112">
        <f t="shared" si="0"/>
        <v>0</v>
      </c>
      <c r="I79" s="49"/>
      <c r="J79" s="49"/>
      <c r="K79" s="49"/>
      <c r="L79" s="47"/>
    </row>
    <row r="80" spans="2:12" ht="15" outlineLevel="1">
      <c r="B80" s="190"/>
      <c r="C80" s="53" t="s">
        <v>55</v>
      </c>
      <c r="D80" s="41" t="s">
        <v>47</v>
      </c>
      <c r="E80" s="42"/>
      <c r="F80" s="43"/>
      <c r="G80" s="44"/>
      <c r="H80" s="112">
        <f aca="true" t="shared" si="3" ref="H80:H107">I80+J80+K80+L80</f>
        <v>0</v>
      </c>
      <c r="I80" s="45"/>
      <c r="J80" s="45"/>
      <c r="K80" s="45"/>
      <c r="L80" s="43"/>
    </row>
    <row r="81" spans="2:12" ht="15">
      <c r="B81" s="190" t="s">
        <v>86</v>
      </c>
      <c r="C81" s="193" t="s">
        <v>87</v>
      </c>
      <c r="D81" s="41" t="s">
        <v>50</v>
      </c>
      <c r="E81" s="42"/>
      <c r="F81" s="43"/>
      <c r="G81" s="44"/>
      <c r="H81" s="112">
        <f t="shared" si="3"/>
        <v>0</v>
      </c>
      <c r="I81" s="45"/>
      <c r="J81" s="45"/>
      <c r="K81" s="45"/>
      <c r="L81" s="43"/>
    </row>
    <row r="82" spans="2:12" ht="15">
      <c r="B82" s="190"/>
      <c r="C82" s="193"/>
      <c r="D82" s="51" t="s">
        <v>88</v>
      </c>
      <c r="E82" s="46"/>
      <c r="F82" s="47"/>
      <c r="G82" s="48"/>
      <c r="H82" s="112" t="e">
        <f t="shared" si="3"/>
        <v>#DIV/0!</v>
      </c>
      <c r="I82" s="113" t="e">
        <f>I83/I81</f>
        <v>#DIV/0!</v>
      </c>
      <c r="J82" s="113" t="e">
        <f>J83/J81</f>
        <v>#DIV/0!</v>
      </c>
      <c r="K82" s="113" t="e">
        <f>K83/K81</f>
        <v>#DIV/0!</v>
      </c>
      <c r="L82" s="113" t="e">
        <f>L83/L81</f>
        <v>#DIV/0!</v>
      </c>
    </row>
    <row r="83" spans="2:12" ht="15">
      <c r="B83" s="190"/>
      <c r="C83" s="193"/>
      <c r="D83" s="41" t="s">
        <v>47</v>
      </c>
      <c r="E83" s="42"/>
      <c r="F83" s="43"/>
      <c r="G83" s="44"/>
      <c r="H83" s="112">
        <f t="shared" si="3"/>
        <v>0</v>
      </c>
      <c r="I83" s="45"/>
      <c r="J83" s="45"/>
      <c r="K83" s="45"/>
      <c r="L83" s="43"/>
    </row>
    <row r="84" spans="2:12" ht="27">
      <c r="B84" s="190"/>
      <c r="C84" s="54" t="s">
        <v>89</v>
      </c>
      <c r="D84" s="41" t="s">
        <v>90</v>
      </c>
      <c r="E84" s="42"/>
      <c r="F84" s="43"/>
      <c r="G84" s="44"/>
      <c r="H84" s="112">
        <f t="shared" si="3"/>
        <v>0</v>
      </c>
      <c r="I84" s="45"/>
      <c r="J84" s="45"/>
      <c r="K84" s="45"/>
      <c r="L84" s="43"/>
    </row>
    <row r="85" spans="2:12" ht="15">
      <c r="B85" s="190" t="s">
        <v>91</v>
      </c>
      <c r="C85" s="193" t="s">
        <v>92</v>
      </c>
      <c r="D85" s="41" t="s">
        <v>50</v>
      </c>
      <c r="E85" s="42"/>
      <c r="F85" s="43"/>
      <c r="G85" s="44"/>
      <c r="H85" s="112">
        <f t="shared" si="3"/>
        <v>0</v>
      </c>
      <c r="I85" s="45"/>
      <c r="J85" s="45"/>
      <c r="K85" s="45"/>
      <c r="L85" s="43"/>
    </row>
    <row r="86" spans="2:12" ht="15">
      <c r="B86" s="190"/>
      <c r="C86" s="193"/>
      <c r="D86" s="51" t="s">
        <v>88</v>
      </c>
      <c r="E86" s="46"/>
      <c r="F86" s="47"/>
      <c r="G86" s="48"/>
      <c r="H86" s="113" t="e">
        <f>H87/H85</f>
        <v>#DIV/0!</v>
      </c>
      <c r="I86" s="113" t="e">
        <f>I87/I85</f>
        <v>#DIV/0!</v>
      </c>
      <c r="J86" s="113" t="e">
        <f>J87/J85</f>
        <v>#DIV/0!</v>
      </c>
      <c r="K86" s="113" t="e">
        <f>K87/K85</f>
        <v>#DIV/0!</v>
      </c>
      <c r="L86" s="113" t="e">
        <f>L87/L85</f>
        <v>#DIV/0!</v>
      </c>
    </row>
    <row r="87" spans="2:12" ht="15.75" thickBot="1">
      <c r="B87" s="191"/>
      <c r="C87" s="194"/>
      <c r="D87" s="55" t="s">
        <v>47</v>
      </c>
      <c r="E87" s="56"/>
      <c r="F87" s="57"/>
      <c r="G87" s="58"/>
      <c r="H87" s="112">
        <f t="shared" si="3"/>
        <v>0</v>
      </c>
      <c r="I87" s="59"/>
      <c r="J87" s="59"/>
      <c r="K87" s="59"/>
      <c r="L87" s="57"/>
    </row>
    <row r="88" spans="2:12" ht="15.75" thickBot="1">
      <c r="B88" s="7" t="s">
        <v>93</v>
      </c>
      <c r="C88" s="60" t="s">
        <v>94</v>
      </c>
      <c r="D88" s="7" t="s">
        <v>47</v>
      </c>
      <c r="E88" s="61"/>
      <c r="F88" s="62">
        <v>38.6</v>
      </c>
      <c r="G88" s="63"/>
      <c r="H88" s="112">
        <f t="shared" si="3"/>
        <v>15.4</v>
      </c>
      <c r="I88" s="64">
        <v>15.4</v>
      </c>
      <c r="J88" s="64"/>
      <c r="K88" s="64"/>
      <c r="L88" s="62"/>
    </row>
    <row r="89" spans="2:12" ht="15.75" thickBot="1">
      <c r="B89" s="7" t="s">
        <v>95</v>
      </c>
      <c r="C89" s="65" t="s">
        <v>96</v>
      </c>
      <c r="D89" s="66" t="s">
        <v>47</v>
      </c>
      <c r="E89" s="67"/>
      <c r="F89" s="68">
        <v>11.7</v>
      </c>
      <c r="G89" s="69"/>
      <c r="H89" s="112">
        <f t="shared" si="3"/>
        <v>4.6</v>
      </c>
      <c r="I89" s="70">
        <v>4.6</v>
      </c>
      <c r="J89" s="70"/>
      <c r="K89" s="70"/>
      <c r="L89" s="68"/>
    </row>
    <row r="90" spans="2:12" ht="30.75" thickBot="1">
      <c r="B90" s="189" t="s">
        <v>97</v>
      </c>
      <c r="C90" s="60" t="s">
        <v>98</v>
      </c>
      <c r="D90" s="7" t="s">
        <v>47</v>
      </c>
      <c r="E90" s="61">
        <v>16766.5</v>
      </c>
      <c r="F90" s="62">
        <v>17046.6</v>
      </c>
      <c r="G90" s="63">
        <v>15436.9</v>
      </c>
      <c r="H90" s="112">
        <f t="shared" si="3"/>
        <v>15337.6</v>
      </c>
      <c r="I90" s="114">
        <f>I91+I92+I93</f>
        <v>15337.6</v>
      </c>
      <c r="J90" s="114">
        <f>J91+J92+J93</f>
        <v>0</v>
      </c>
      <c r="K90" s="114">
        <f>K91+K92+K93</f>
        <v>0</v>
      </c>
      <c r="L90" s="114">
        <f>L91+L92+L93</f>
        <v>0</v>
      </c>
    </row>
    <row r="91" spans="2:12" ht="30">
      <c r="B91" s="190"/>
      <c r="C91" s="71" t="s">
        <v>99</v>
      </c>
      <c r="D91" s="72" t="s">
        <v>47</v>
      </c>
      <c r="E91" s="73"/>
      <c r="F91" s="74"/>
      <c r="G91" s="75"/>
      <c r="H91" s="112">
        <f t="shared" si="3"/>
        <v>0</v>
      </c>
      <c r="I91" s="76"/>
      <c r="J91" s="76"/>
      <c r="K91" s="76"/>
      <c r="L91" s="74"/>
    </row>
    <row r="92" spans="2:12" ht="15">
      <c r="B92" s="190"/>
      <c r="C92" s="53" t="s">
        <v>100</v>
      </c>
      <c r="D92" s="41" t="s">
        <v>47</v>
      </c>
      <c r="E92" s="42" t="s">
        <v>275</v>
      </c>
      <c r="F92" s="43">
        <v>16314.42</v>
      </c>
      <c r="G92" s="44">
        <v>15041.6</v>
      </c>
      <c r="H92" s="112">
        <f t="shared" si="3"/>
        <v>14767.6</v>
      </c>
      <c r="I92" s="45">
        <v>14767.6</v>
      </c>
      <c r="J92" s="45"/>
      <c r="K92" s="45"/>
      <c r="L92" s="43"/>
    </row>
    <row r="93" spans="2:12" ht="15.75" thickBot="1">
      <c r="B93" s="191"/>
      <c r="C93" s="77" t="s">
        <v>101</v>
      </c>
      <c r="D93" s="55" t="s">
        <v>52</v>
      </c>
      <c r="E93" s="56">
        <v>462</v>
      </c>
      <c r="F93" s="57">
        <v>732.4</v>
      </c>
      <c r="G93" s="58">
        <v>395.3</v>
      </c>
      <c r="H93" s="112">
        <f t="shared" si="3"/>
        <v>570</v>
      </c>
      <c r="I93" s="59">
        <v>570</v>
      </c>
      <c r="J93" s="59"/>
      <c r="K93" s="59"/>
      <c r="L93" s="57"/>
    </row>
    <row r="94" spans="2:12" ht="15.75" thickBot="1">
      <c r="B94" s="78" t="s">
        <v>102</v>
      </c>
      <c r="C94" s="60" t="s">
        <v>103</v>
      </c>
      <c r="D94" s="7" t="s">
        <v>47</v>
      </c>
      <c r="E94" s="61">
        <v>22</v>
      </c>
      <c r="F94" s="62">
        <v>140.9</v>
      </c>
      <c r="G94" s="63">
        <v>22</v>
      </c>
      <c r="H94" s="112">
        <f t="shared" si="3"/>
        <v>130.5</v>
      </c>
      <c r="I94" s="64">
        <v>130.5</v>
      </c>
      <c r="J94" s="64"/>
      <c r="K94" s="64"/>
      <c r="L94" s="62"/>
    </row>
    <row r="95" spans="2:12" ht="15.75" thickBot="1">
      <c r="B95" s="79" t="s">
        <v>104</v>
      </c>
      <c r="C95" s="80" t="s">
        <v>105</v>
      </c>
      <c r="D95" s="66" t="s">
        <v>47</v>
      </c>
      <c r="E95" s="67">
        <v>21240.2</v>
      </c>
      <c r="F95" s="68">
        <v>20044.2</v>
      </c>
      <c r="G95" s="69">
        <v>20304.5</v>
      </c>
      <c r="H95" s="112">
        <f t="shared" si="3"/>
        <v>20333.6</v>
      </c>
      <c r="I95" s="115">
        <f>I94+I90+I89+I88+I87+I83+I68+I65+I30</f>
        <v>20333.6</v>
      </c>
      <c r="J95" s="115">
        <f>J94+J90+J89+J88+J87+J83+J68+J65+J30</f>
        <v>0</v>
      </c>
      <c r="K95" s="115">
        <f>K94+K90+K89+K88+K87+K83+K68+K65+K30</f>
        <v>0</v>
      </c>
      <c r="L95" s="115">
        <f>L94+L90+L89+L88+L87+L83+L68+L65+L30</f>
        <v>0</v>
      </c>
    </row>
    <row r="96" spans="2:12" ht="15.75" thickBot="1">
      <c r="B96" s="78" t="s">
        <v>106</v>
      </c>
      <c r="C96" s="60" t="s">
        <v>107</v>
      </c>
      <c r="D96" s="7" t="s">
        <v>108</v>
      </c>
      <c r="E96" s="81">
        <v>893.93</v>
      </c>
      <c r="F96" s="82">
        <v>2017.2</v>
      </c>
      <c r="G96" s="83">
        <v>1593.4</v>
      </c>
      <c r="H96" s="112">
        <v>1595.72</v>
      </c>
      <c r="I96" s="117">
        <f>I95/I20*1000</f>
        <v>1595.718299248191</v>
      </c>
      <c r="J96" s="117" t="e">
        <f>J95/J20*1000</f>
        <v>#DIV/0!</v>
      </c>
      <c r="K96" s="117"/>
      <c r="L96" s="117"/>
    </row>
    <row r="97" spans="2:12" ht="15.75" thickBot="1">
      <c r="B97" s="84" t="s">
        <v>109</v>
      </c>
      <c r="C97" s="65" t="s">
        <v>110</v>
      </c>
      <c r="D97" s="66" t="s">
        <v>47</v>
      </c>
      <c r="E97" s="67">
        <v>401</v>
      </c>
      <c r="F97" s="68">
        <v>2003.6</v>
      </c>
      <c r="G97" s="69">
        <v>1652</v>
      </c>
      <c r="H97" s="112">
        <f t="shared" si="3"/>
        <v>3999</v>
      </c>
      <c r="I97" s="70">
        <v>3999</v>
      </c>
      <c r="J97" s="70"/>
      <c r="K97" s="70"/>
      <c r="L97" s="68"/>
    </row>
    <row r="98" spans="2:12" ht="15.75" thickBot="1">
      <c r="B98" s="78" t="s">
        <v>111</v>
      </c>
      <c r="C98" s="60" t="s">
        <v>112</v>
      </c>
      <c r="D98" s="7" t="s">
        <v>52</v>
      </c>
      <c r="E98" s="61"/>
      <c r="F98" s="62">
        <v>12907.7</v>
      </c>
      <c r="G98" s="63"/>
      <c r="H98" s="112">
        <f t="shared" si="3"/>
        <v>12907.7</v>
      </c>
      <c r="I98" s="64">
        <v>12907.7</v>
      </c>
      <c r="J98" s="64"/>
      <c r="K98" s="64"/>
      <c r="L98" s="62"/>
    </row>
    <row r="99" spans="2:12" ht="29.25" thickBot="1">
      <c r="B99" s="85" t="s">
        <v>113</v>
      </c>
      <c r="C99" s="80" t="s">
        <v>114</v>
      </c>
      <c r="D99" s="85" t="s">
        <v>52</v>
      </c>
      <c r="E99" s="86">
        <v>21643.3</v>
      </c>
      <c r="F99" s="87">
        <v>34955.5</v>
      </c>
      <c r="G99" s="88">
        <v>21956.5</v>
      </c>
      <c r="H99" s="112">
        <f t="shared" si="3"/>
        <v>37240.3</v>
      </c>
      <c r="I99" s="116">
        <f>I98+I97+I95</f>
        <v>37240.3</v>
      </c>
      <c r="J99" s="116">
        <f>J98+J97+J95</f>
        <v>0</v>
      </c>
      <c r="K99" s="116">
        <f>K98+K97+K95</f>
        <v>0</v>
      </c>
      <c r="L99" s="116">
        <f>L98+L97+L95</f>
        <v>0</v>
      </c>
    </row>
    <row r="100" spans="2:12" ht="43.5" thickBot="1">
      <c r="B100" s="7" t="s">
        <v>115</v>
      </c>
      <c r="C100" s="89" t="s">
        <v>116</v>
      </c>
      <c r="D100" s="90" t="s">
        <v>52</v>
      </c>
      <c r="E100" s="91"/>
      <c r="F100" s="92"/>
      <c r="G100" s="93"/>
      <c r="H100" s="112" t="e">
        <f t="shared" si="3"/>
        <v>#DIV/0!</v>
      </c>
      <c r="I100" s="118">
        <f>I96*I26/1000</f>
        <v>0</v>
      </c>
      <c r="J100" s="118" t="e">
        <f>J96*J26/1000</f>
        <v>#DIV/0!</v>
      </c>
      <c r="K100" s="94"/>
      <c r="L100" s="94"/>
    </row>
    <row r="101" spans="2:12" ht="29.25" thickBot="1">
      <c r="B101" s="7" t="s">
        <v>117</v>
      </c>
      <c r="C101" s="89" t="s">
        <v>118</v>
      </c>
      <c r="D101" s="90" t="s">
        <v>52</v>
      </c>
      <c r="E101" s="91"/>
      <c r="F101" s="92"/>
      <c r="G101" s="93"/>
      <c r="H101" s="112">
        <v>37240.3</v>
      </c>
      <c r="I101" s="118">
        <f>I99-I100</f>
        <v>37240.3</v>
      </c>
      <c r="J101" s="118" t="e">
        <f>J99-J100</f>
        <v>#DIV/0!</v>
      </c>
      <c r="K101" s="94"/>
      <c r="L101" s="94"/>
    </row>
    <row r="102" spans="2:12" ht="15">
      <c r="B102" s="72" t="s">
        <v>119</v>
      </c>
      <c r="C102" s="71" t="s">
        <v>120</v>
      </c>
      <c r="D102" s="72" t="s">
        <v>47</v>
      </c>
      <c r="E102" s="73">
        <v>218.6</v>
      </c>
      <c r="F102" s="74">
        <v>82.9</v>
      </c>
      <c r="G102" s="75">
        <v>221.8</v>
      </c>
      <c r="H102" s="112">
        <f t="shared" si="3"/>
        <v>376.13</v>
      </c>
      <c r="I102" s="119">
        <f>I103+I104+I105</f>
        <v>376.13</v>
      </c>
      <c r="J102" s="119">
        <f>J103+J104+J105</f>
        <v>0</v>
      </c>
      <c r="K102" s="119">
        <f>K103+K104+K105</f>
        <v>0</v>
      </c>
      <c r="L102" s="119">
        <f>L103+L104+L105</f>
        <v>0</v>
      </c>
    </row>
    <row r="103" spans="2:12" ht="15">
      <c r="B103" s="41"/>
      <c r="C103" s="95" t="s">
        <v>121</v>
      </c>
      <c r="D103" s="51" t="s">
        <v>47</v>
      </c>
      <c r="E103" s="42"/>
      <c r="F103" s="43"/>
      <c r="G103" s="44"/>
      <c r="H103" s="112">
        <f t="shared" si="3"/>
        <v>0</v>
      </c>
      <c r="I103" s="45"/>
      <c r="J103" s="45"/>
      <c r="K103" s="45"/>
      <c r="L103" s="43"/>
    </row>
    <row r="104" spans="2:12" ht="15">
      <c r="B104" s="41"/>
      <c r="C104" s="95" t="s">
        <v>284</v>
      </c>
      <c r="D104" s="51" t="s">
        <v>47</v>
      </c>
      <c r="E104" s="42"/>
      <c r="F104" s="43">
        <v>82.9</v>
      </c>
      <c r="G104" s="44"/>
      <c r="H104" s="112">
        <f t="shared" si="3"/>
        <v>0</v>
      </c>
      <c r="I104" s="45"/>
      <c r="J104" s="45"/>
      <c r="K104" s="45"/>
      <c r="L104" s="43"/>
    </row>
    <row r="105" spans="2:12" ht="15">
      <c r="B105" s="41"/>
      <c r="C105" s="95" t="s">
        <v>122</v>
      </c>
      <c r="D105" s="51" t="s">
        <v>47</v>
      </c>
      <c r="E105" s="42"/>
      <c r="F105" s="43"/>
      <c r="G105" s="44"/>
      <c r="H105" s="112">
        <f t="shared" si="3"/>
        <v>376.13</v>
      </c>
      <c r="I105" s="45">
        <v>376.13</v>
      </c>
      <c r="J105" s="45"/>
      <c r="K105" s="45"/>
      <c r="L105" s="43"/>
    </row>
    <row r="106" spans="2:12" ht="15">
      <c r="B106" s="41" t="s">
        <v>123</v>
      </c>
      <c r="C106" s="53" t="s">
        <v>124</v>
      </c>
      <c r="D106" s="41" t="s">
        <v>47</v>
      </c>
      <c r="E106" s="96">
        <v>21859.9</v>
      </c>
      <c r="F106" s="97">
        <v>35038.4</v>
      </c>
      <c r="G106" s="98">
        <v>22178.2</v>
      </c>
      <c r="H106" s="112">
        <v>37616.4</v>
      </c>
      <c r="I106" s="120">
        <f>I102+I101</f>
        <v>37616.43</v>
      </c>
      <c r="J106" s="120" t="e">
        <f>J102+J101</f>
        <v>#DIV/0!</v>
      </c>
      <c r="K106" s="120">
        <f>K102+K101</f>
        <v>0</v>
      </c>
      <c r="L106" s="120">
        <f>L102+L101</f>
        <v>0</v>
      </c>
    </row>
    <row r="107" spans="2:12" ht="15">
      <c r="B107" s="41" t="s">
        <v>125</v>
      </c>
      <c r="C107" s="53" t="s">
        <v>126</v>
      </c>
      <c r="D107" s="41" t="s">
        <v>47</v>
      </c>
      <c r="E107" s="96"/>
      <c r="F107" s="97"/>
      <c r="G107" s="98"/>
      <c r="H107" s="112">
        <f t="shared" si="3"/>
        <v>0</v>
      </c>
      <c r="I107" s="99"/>
      <c r="J107" s="99"/>
      <c r="K107" s="99"/>
      <c r="L107" s="97"/>
    </row>
    <row r="108" spans="2:12" ht="30">
      <c r="B108" s="41" t="s">
        <v>127</v>
      </c>
      <c r="C108" s="22" t="s">
        <v>128</v>
      </c>
      <c r="D108" s="41" t="s">
        <v>47</v>
      </c>
      <c r="E108" s="96">
        <v>21859.9</v>
      </c>
      <c r="F108" s="97">
        <v>35038.4</v>
      </c>
      <c r="G108" s="98">
        <v>22178.2</v>
      </c>
      <c r="H108" s="112">
        <v>37616.4</v>
      </c>
      <c r="I108" s="120">
        <f>I107+I106</f>
        <v>37616.43</v>
      </c>
      <c r="J108" s="120" t="e">
        <f>J107+J106</f>
        <v>#DIV/0!</v>
      </c>
      <c r="K108" s="120">
        <f>K107+K106</f>
        <v>0</v>
      </c>
      <c r="L108" s="120">
        <f>L107+L106</f>
        <v>0</v>
      </c>
    </row>
    <row r="109" spans="2:12" ht="15">
      <c r="B109" s="41" t="s">
        <v>129</v>
      </c>
      <c r="C109" s="22" t="s">
        <v>130</v>
      </c>
      <c r="D109" s="41" t="s">
        <v>108</v>
      </c>
      <c r="E109" s="100"/>
      <c r="F109" s="101"/>
      <c r="G109" s="102"/>
      <c r="H109" s="121">
        <f>H101/H20*1000</f>
        <v>2922.5040415613776</v>
      </c>
      <c r="I109" s="121">
        <f>I101/I21*1000</f>
        <v>2922.504041561377</v>
      </c>
      <c r="J109" s="121" t="e">
        <f>J101/J21*1000</f>
        <v>#DIV/0!</v>
      </c>
      <c r="K109" s="121" t="e">
        <f>K101/K20*1000</f>
        <v>#DIV/0!</v>
      </c>
      <c r="L109" s="121" t="e">
        <f>L101/L20*1000</f>
        <v>#DIV/0!</v>
      </c>
    </row>
    <row r="110" spans="2:12" ht="30.75" thickBot="1">
      <c r="B110" s="103" t="s">
        <v>131</v>
      </c>
      <c r="C110" s="104" t="s">
        <v>132</v>
      </c>
      <c r="D110" s="103" t="s">
        <v>108</v>
      </c>
      <c r="E110" s="105">
        <v>920.01</v>
      </c>
      <c r="F110" s="106">
        <v>3526.3</v>
      </c>
      <c r="G110" s="107">
        <v>1740.47</v>
      </c>
      <c r="H110" s="122">
        <f>H108/H21*1000</f>
        <v>2952.019211150001</v>
      </c>
      <c r="I110" s="122">
        <f>I108/I21*1000</f>
        <v>2952.0215654575986</v>
      </c>
      <c r="J110" s="122" t="e">
        <f>J108/J21*1000</f>
        <v>#DIV/0!</v>
      </c>
      <c r="K110" s="122" t="e">
        <f>K108/K21*1000</f>
        <v>#DIV/0!</v>
      </c>
      <c r="L110" s="122" t="e">
        <f>L108/L21*1000</f>
        <v>#DIV/0!</v>
      </c>
    </row>
    <row r="111" ht="18.75">
      <c r="B111" s="4"/>
    </row>
    <row r="112" ht="18.75">
      <c r="B112" s="4"/>
    </row>
    <row r="113" ht="15.75">
      <c r="B113" s="108" t="s">
        <v>278</v>
      </c>
    </row>
    <row r="114" ht="15.75">
      <c r="B114" s="108" t="s">
        <v>133</v>
      </c>
    </row>
    <row r="115" ht="15.75">
      <c r="B115" s="108"/>
    </row>
    <row r="116" ht="15.75">
      <c r="B116" s="108" t="s">
        <v>279</v>
      </c>
    </row>
    <row r="117" ht="15.75">
      <c r="B117" s="108" t="s">
        <v>134</v>
      </c>
    </row>
    <row r="118" ht="15.75">
      <c r="B118" s="108"/>
    </row>
    <row r="119" ht="15.75">
      <c r="B119" s="108" t="s">
        <v>135</v>
      </c>
    </row>
    <row r="120" ht="15.75">
      <c r="B120" s="108" t="s">
        <v>134</v>
      </c>
    </row>
    <row r="121" ht="15.75">
      <c r="B121" s="108"/>
    </row>
    <row r="122" ht="15.75">
      <c r="B122" s="108"/>
    </row>
    <row r="123" ht="15.75">
      <c r="B123" s="108" t="s">
        <v>136</v>
      </c>
    </row>
    <row r="124" ht="15.75">
      <c r="B124" s="108"/>
    </row>
  </sheetData>
  <sheetProtection/>
  <mergeCells count="38">
    <mergeCell ref="B1:L1"/>
    <mergeCell ref="B3:L3"/>
    <mergeCell ref="B4:L4"/>
    <mergeCell ref="B6:L6"/>
    <mergeCell ref="B7:L7"/>
    <mergeCell ref="B9:B13"/>
    <mergeCell ref="C9:C13"/>
    <mergeCell ref="D9:D13"/>
    <mergeCell ref="E9:F9"/>
    <mergeCell ref="G9:G13"/>
    <mergeCell ref="H9:L9"/>
    <mergeCell ref="E10:E13"/>
    <mergeCell ref="F10:F13"/>
    <mergeCell ref="H10:H13"/>
    <mergeCell ref="I10:L10"/>
    <mergeCell ref="I11:K11"/>
    <mergeCell ref="L11:L13"/>
    <mergeCell ref="I12:K12"/>
    <mergeCell ref="B29:B30"/>
    <mergeCell ref="C29:C30"/>
    <mergeCell ref="C31:C33"/>
    <mergeCell ref="C49:C51"/>
    <mergeCell ref="C52:C54"/>
    <mergeCell ref="C55:C57"/>
    <mergeCell ref="C58:C60"/>
    <mergeCell ref="C61:C63"/>
    <mergeCell ref="C64:C65"/>
    <mergeCell ref="B66:B68"/>
    <mergeCell ref="C66:C68"/>
    <mergeCell ref="B85:B87"/>
    <mergeCell ref="C85:C87"/>
    <mergeCell ref="C81:C83"/>
    <mergeCell ref="B90:B93"/>
    <mergeCell ref="B69:B71"/>
    <mergeCell ref="B72:B74"/>
    <mergeCell ref="B75:B77"/>
    <mergeCell ref="B78:B80"/>
    <mergeCell ref="B81:B8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22">
      <selection activeCell="F30" sqref="F30"/>
    </sheetView>
  </sheetViews>
  <sheetFormatPr defaultColWidth="8.875" defaultRowHeight="12.75"/>
  <cols>
    <col min="1" max="1" width="7.375" style="126" customWidth="1"/>
    <col min="2" max="2" width="78.625" style="127" customWidth="1"/>
    <col min="3" max="3" width="26.75390625" style="126" customWidth="1"/>
    <col min="4" max="4" width="25.00390625" style="126" customWidth="1"/>
    <col min="5" max="16384" width="8.875" style="127" customWidth="1"/>
  </cols>
  <sheetData>
    <row r="1" ht="18.75">
      <c r="D1" s="128" t="s">
        <v>137</v>
      </c>
    </row>
    <row r="2" ht="18.75">
      <c r="D2" s="128" t="s">
        <v>9</v>
      </c>
    </row>
    <row r="3" ht="18.75">
      <c r="D3" s="128" t="s">
        <v>1</v>
      </c>
    </row>
    <row r="4" ht="18.75">
      <c r="D4" s="128" t="s">
        <v>2</v>
      </c>
    </row>
    <row r="6" spans="1:4" ht="21.75" customHeight="1">
      <c r="A6" s="219" t="s">
        <v>231</v>
      </c>
      <c r="B6" s="219"/>
      <c r="C6" s="219"/>
      <c r="D6" s="219"/>
    </row>
    <row r="7" ht="8.25" customHeight="1"/>
    <row r="8" ht="18.75">
      <c r="D8" s="134" t="s">
        <v>138</v>
      </c>
    </row>
    <row r="9" ht="9.75" customHeight="1"/>
    <row r="10" spans="1:4" ht="45" customHeight="1">
      <c r="A10" s="218" t="s">
        <v>230</v>
      </c>
      <c r="B10" s="218"/>
      <c r="C10" s="218"/>
      <c r="D10" s="218"/>
    </row>
    <row r="11" spans="1:4" ht="8.25" customHeight="1">
      <c r="A11" s="129"/>
      <c r="B11" s="129"/>
      <c r="C11" s="129"/>
      <c r="D11" s="129"/>
    </row>
    <row r="12" ht="18.75">
      <c r="D12" s="126" t="s">
        <v>52</v>
      </c>
    </row>
    <row r="13" spans="1:4" ht="66" customHeight="1">
      <c r="A13" s="220" t="s">
        <v>214</v>
      </c>
      <c r="B13" s="220" t="s">
        <v>139</v>
      </c>
      <c r="C13" s="150" t="s">
        <v>140</v>
      </c>
      <c r="D13" s="150" t="s">
        <v>141</v>
      </c>
    </row>
    <row r="14" spans="1:4" ht="40.5" customHeight="1">
      <c r="A14" s="220"/>
      <c r="B14" s="220"/>
      <c r="C14" s="150" t="s">
        <v>215</v>
      </c>
      <c r="D14" s="150" t="s">
        <v>216</v>
      </c>
    </row>
    <row r="15" spans="1:4" ht="22.5" customHeight="1">
      <c r="A15" s="133">
        <v>1</v>
      </c>
      <c r="B15" s="136" t="s">
        <v>142</v>
      </c>
      <c r="C15" s="133"/>
      <c r="D15" s="133"/>
    </row>
    <row r="16" spans="1:4" ht="22.5" customHeight="1">
      <c r="A16" s="133">
        <v>2</v>
      </c>
      <c r="B16" s="136" t="s">
        <v>143</v>
      </c>
      <c r="C16" s="133"/>
      <c r="D16" s="133"/>
    </row>
    <row r="17" spans="1:4" ht="22.5" customHeight="1">
      <c r="A17" s="133">
        <v>3</v>
      </c>
      <c r="B17" s="136" t="s">
        <v>144</v>
      </c>
      <c r="C17" s="133"/>
      <c r="D17" s="133">
        <v>20</v>
      </c>
    </row>
    <row r="18" spans="1:4" ht="35.25" customHeight="1">
      <c r="A18" s="133">
        <v>4</v>
      </c>
      <c r="B18" s="131" t="s">
        <v>145</v>
      </c>
      <c r="C18" s="133">
        <v>395.34</v>
      </c>
      <c r="D18" s="133">
        <v>570</v>
      </c>
    </row>
    <row r="19" spans="1:4" ht="36" customHeight="1">
      <c r="A19" s="133">
        <v>5</v>
      </c>
      <c r="B19" s="131" t="s">
        <v>146</v>
      </c>
      <c r="C19" s="141">
        <f>SUM(C20:C25)</f>
        <v>1652</v>
      </c>
      <c r="D19" s="141">
        <f>SUM(D20:D25)</f>
        <v>4019.5</v>
      </c>
    </row>
    <row r="20" spans="1:4" s="159" customFormat="1" ht="22.5" customHeight="1">
      <c r="A20" s="157" t="s">
        <v>218</v>
      </c>
      <c r="B20" s="158" t="s">
        <v>147</v>
      </c>
      <c r="C20" s="158"/>
      <c r="D20" s="158"/>
    </row>
    <row r="21" spans="1:4" s="159" customFormat="1" ht="22.5" customHeight="1">
      <c r="A21" s="158" t="s">
        <v>219</v>
      </c>
      <c r="B21" s="158" t="s">
        <v>148</v>
      </c>
      <c r="C21" s="158"/>
      <c r="D21" s="158"/>
    </row>
    <row r="22" spans="1:4" s="159" customFormat="1" ht="22.5" customHeight="1">
      <c r="A22" s="158" t="s">
        <v>220</v>
      </c>
      <c r="B22" s="158" t="s">
        <v>149</v>
      </c>
      <c r="C22" s="158"/>
      <c r="D22" s="158"/>
    </row>
    <row r="23" spans="1:4" s="159" customFormat="1" ht="35.25" customHeight="1">
      <c r="A23" s="158" t="s">
        <v>221</v>
      </c>
      <c r="B23" s="160" t="s">
        <v>150</v>
      </c>
      <c r="C23" s="160"/>
      <c r="D23" s="160">
        <v>20.5</v>
      </c>
    </row>
    <row r="24" spans="1:4" s="159" customFormat="1" ht="36.75" customHeight="1">
      <c r="A24" s="158" t="s">
        <v>222</v>
      </c>
      <c r="B24" s="160" t="s">
        <v>151</v>
      </c>
      <c r="C24" s="158"/>
      <c r="D24" s="158"/>
    </row>
    <row r="25" spans="1:4" s="159" customFormat="1" ht="22.5" customHeight="1">
      <c r="A25" s="158" t="s">
        <v>223</v>
      </c>
      <c r="B25" s="158" t="s">
        <v>152</v>
      </c>
      <c r="C25" s="158">
        <v>1652</v>
      </c>
      <c r="D25" s="158">
        <v>3999</v>
      </c>
    </row>
    <row r="26" spans="1:4" ht="22.5" customHeight="1">
      <c r="A26" s="133" t="s">
        <v>33</v>
      </c>
      <c r="B26" s="136" t="s">
        <v>153</v>
      </c>
      <c r="C26" s="133"/>
      <c r="D26" s="133"/>
    </row>
    <row r="27" spans="1:4" ht="22.5" customHeight="1">
      <c r="A27" s="133" t="s">
        <v>42</v>
      </c>
      <c r="B27" s="136" t="s">
        <v>154</v>
      </c>
      <c r="C27" s="133"/>
      <c r="D27" s="133">
        <v>12</v>
      </c>
    </row>
    <row r="28" spans="1:4" ht="22.5" customHeight="1">
      <c r="A28" s="133" t="s">
        <v>104</v>
      </c>
      <c r="B28" s="136" t="s">
        <v>224</v>
      </c>
      <c r="C28" s="133"/>
      <c r="D28" s="133"/>
    </row>
    <row r="29" spans="1:4" ht="22.5" customHeight="1">
      <c r="A29" s="133" t="s">
        <v>109</v>
      </c>
      <c r="B29" s="142" t="s">
        <v>211</v>
      </c>
      <c r="C29" s="143"/>
      <c r="D29" s="143"/>
    </row>
    <row r="30" spans="1:4" ht="22.5" customHeight="1">
      <c r="A30" s="133" t="s">
        <v>111</v>
      </c>
      <c r="B30" s="136" t="s">
        <v>155</v>
      </c>
      <c r="C30" s="140">
        <f>SUM(C31:C33)</f>
        <v>0</v>
      </c>
      <c r="D30" s="140">
        <f>SUM(D31:D33)</f>
        <v>12907.7</v>
      </c>
    </row>
    <row r="31" spans="1:4" ht="22.5" customHeight="1">
      <c r="A31" s="133"/>
      <c r="B31" s="136" t="s">
        <v>285</v>
      </c>
      <c r="C31" s="133"/>
      <c r="D31" s="133">
        <v>12907.7</v>
      </c>
    </row>
    <row r="32" spans="1:4" ht="22.5" customHeight="1">
      <c r="A32" s="133"/>
      <c r="B32" s="136"/>
      <c r="C32" s="133"/>
      <c r="D32" s="133"/>
    </row>
    <row r="33" spans="1:4" ht="22.5" customHeight="1">
      <c r="A33" s="133"/>
      <c r="B33" s="136"/>
      <c r="C33" s="133"/>
      <c r="D33" s="133"/>
    </row>
    <row r="34" spans="1:4" s="139" customFormat="1" ht="19.5" customHeight="1">
      <c r="A34" s="137"/>
      <c r="B34" s="138" t="s">
        <v>217</v>
      </c>
      <c r="C34" s="144">
        <f>C30+C29+C28+C27+C26+C19+C18+C17+C16+C15</f>
        <v>2047.34</v>
      </c>
      <c r="D34" s="144">
        <f>D30+D29+D28+D27+D26+D19+D18+D17+D16+D15</f>
        <v>17529.2</v>
      </c>
    </row>
    <row r="36" ht="15.75">
      <c r="B36" s="108" t="s">
        <v>276</v>
      </c>
    </row>
    <row r="37" ht="15.75">
      <c r="B37" s="108" t="s">
        <v>133</v>
      </c>
    </row>
    <row r="38" ht="15.75">
      <c r="B38" s="108"/>
    </row>
    <row r="39" ht="15.75">
      <c r="B39" s="108" t="s">
        <v>277</v>
      </c>
    </row>
    <row r="40" ht="15.75">
      <c r="B40" s="108" t="s">
        <v>134</v>
      </c>
    </row>
    <row r="41" ht="15.75">
      <c r="B41" s="108"/>
    </row>
    <row r="42" ht="15.75">
      <c r="B42" s="108" t="s">
        <v>135</v>
      </c>
    </row>
    <row r="43" ht="15.75">
      <c r="B43" s="108" t="s">
        <v>134</v>
      </c>
    </row>
  </sheetData>
  <sheetProtection/>
  <mergeCells count="4">
    <mergeCell ref="A10:D10"/>
    <mergeCell ref="A6:D6"/>
    <mergeCell ref="B13:B14"/>
    <mergeCell ref="A13:A14"/>
  </mergeCells>
  <printOptions/>
  <pageMargins left="0.7086614173228347" right="0.24" top="0.34" bottom="0.36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1"/>
  <sheetViews>
    <sheetView zoomScalePageLayoutView="0" workbookViewId="0" topLeftCell="A16">
      <selection activeCell="E16" sqref="E16"/>
    </sheetView>
  </sheetViews>
  <sheetFormatPr defaultColWidth="8.875" defaultRowHeight="12.75"/>
  <cols>
    <col min="1" max="1" width="7.375" style="126" customWidth="1"/>
    <col min="2" max="2" width="65.25390625" style="127" customWidth="1"/>
    <col min="3" max="3" width="21.125" style="126" customWidth="1"/>
    <col min="4" max="4" width="17.75390625" style="126" customWidth="1"/>
    <col min="5" max="5" width="17.375" style="126" customWidth="1"/>
    <col min="6" max="6" width="16.625" style="126" customWidth="1"/>
    <col min="7" max="16384" width="8.875" style="127" customWidth="1"/>
  </cols>
  <sheetData>
    <row r="1" ht="18.75">
      <c r="F1" s="128" t="s">
        <v>156</v>
      </c>
    </row>
    <row r="2" ht="9.75" customHeight="1"/>
    <row r="3" spans="1:6" ht="25.5" customHeight="1">
      <c r="A3" s="218" t="s">
        <v>232</v>
      </c>
      <c r="B3" s="218"/>
      <c r="C3" s="218"/>
      <c r="D3" s="218"/>
      <c r="E3" s="218"/>
      <c r="F3" s="218"/>
    </row>
    <row r="4" spans="1:6" ht="8.25" customHeight="1">
      <c r="A4" s="129"/>
      <c r="B4" s="129"/>
      <c r="C4" s="129"/>
      <c r="D4" s="129"/>
      <c r="E4" s="129"/>
      <c r="F4" s="129"/>
    </row>
    <row r="5" ht="18.75">
      <c r="F5" s="130" t="s">
        <v>52</v>
      </c>
    </row>
    <row r="6" spans="1:6" ht="25.5" customHeight="1">
      <c r="A6" s="228" t="s">
        <v>214</v>
      </c>
      <c r="B6" s="228" t="s">
        <v>157</v>
      </c>
      <c r="C6" s="225" t="s">
        <v>158</v>
      </c>
      <c r="D6" s="222" t="s">
        <v>233</v>
      </c>
      <c r="E6" s="223"/>
      <c r="F6" s="224"/>
    </row>
    <row r="7" spans="1:6" ht="40.5" customHeight="1">
      <c r="A7" s="229"/>
      <c r="B7" s="229"/>
      <c r="C7" s="226"/>
      <c r="D7" s="135" t="s">
        <v>159</v>
      </c>
      <c r="E7" s="135" t="s">
        <v>160</v>
      </c>
      <c r="F7" s="135" t="s">
        <v>234</v>
      </c>
    </row>
    <row r="8" spans="1:6" ht="21" customHeight="1">
      <c r="A8" s="230"/>
      <c r="B8" s="230"/>
      <c r="C8" s="227"/>
      <c r="D8" s="135">
        <v>2015</v>
      </c>
      <c r="E8" s="135">
        <v>2016</v>
      </c>
      <c r="F8" s="135">
        <v>2017</v>
      </c>
    </row>
    <row r="9" spans="1:6" ht="21" customHeight="1">
      <c r="A9" s="132">
        <v>1</v>
      </c>
      <c r="B9" s="132">
        <v>2</v>
      </c>
      <c r="C9" s="151">
        <v>3</v>
      </c>
      <c r="D9" s="135">
        <v>4</v>
      </c>
      <c r="E9" s="135">
        <v>5</v>
      </c>
      <c r="F9" s="135">
        <v>6</v>
      </c>
    </row>
    <row r="10" spans="1:6" ht="34.5" customHeight="1">
      <c r="A10" s="133">
        <v>1</v>
      </c>
      <c r="B10" s="131" t="s">
        <v>161</v>
      </c>
      <c r="C10" s="133" t="s">
        <v>240</v>
      </c>
      <c r="D10" s="133">
        <v>1.047</v>
      </c>
      <c r="E10" s="133">
        <v>1.047</v>
      </c>
      <c r="F10" s="133">
        <v>1.047</v>
      </c>
    </row>
    <row r="11" spans="1:6" ht="53.25" customHeight="1">
      <c r="A11" s="133">
        <v>2</v>
      </c>
      <c r="B11" s="136" t="s">
        <v>162</v>
      </c>
      <c r="C11" s="135" t="s">
        <v>238</v>
      </c>
      <c r="D11" s="133"/>
      <c r="E11" s="133"/>
      <c r="F11" s="133"/>
    </row>
    <row r="12" spans="1:6" ht="22.5" customHeight="1">
      <c r="A12" s="133">
        <v>3</v>
      </c>
      <c r="B12" s="136" t="s">
        <v>163</v>
      </c>
      <c r="C12" s="133"/>
      <c r="D12" s="162" t="s">
        <v>212</v>
      </c>
      <c r="E12" s="162" t="e">
        <f>((E13-D13)/D13)*((E14-D14)/D14)</f>
        <v>#DIV/0!</v>
      </c>
      <c r="F12" s="162" t="e">
        <f>((F13-E13)/E13)*((F14-E14)/E14)</f>
        <v>#DIV/0!</v>
      </c>
    </row>
    <row r="13" spans="1:6" ht="55.5" customHeight="1">
      <c r="A13" s="133" t="s">
        <v>235</v>
      </c>
      <c r="B13" s="131" t="s">
        <v>239</v>
      </c>
      <c r="C13" s="135" t="s">
        <v>164</v>
      </c>
      <c r="D13" s="135">
        <v>1</v>
      </c>
      <c r="E13" s="135">
        <v>1</v>
      </c>
      <c r="F13" s="135">
        <v>1</v>
      </c>
    </row>
    <row r="14" spans="1:6" ht="36" customHeight="1">
      <c r="A14" s="133" t="s">
        <v>236</v>
      </c>
      <c r="B14" s="131" t="s">
        <v>165</v>
      </c>
      <c r="C14" s="135" t="s">
        <v>166</v>
      </c>
      <c r="D14" s="141"/>
      <c r="E14" s="141"/>
      <c r="F14" s="141"/>
    </row>
    <row r="15" spans="1:6" ht="22.5" customHeight="1">
      <c r="A15" s="152">
        <v>4</v>
      </c>
      <c r="B15" s="136" t="s">
        <v>237</v>
      </c>
      <c r="C15" s="133"/>
      <c r="D15" s="162">
        <v>0.75</v>
      </c>
      <c r="E15" s="162">
        <v>0.75</v>
      </c>
      <c r="F15" s="162">
        <v>0.75</v>
      </c>
    </row>
    <row r="16" spans="1:6" s="139" customFormat="1" ht="36" customHeight="1">
      <c r="A16" s="153">
        <v>5</v>
      </c>
      <c r="B16" s="154" t="s">
        <v>167</v>
      </c>
      <c r="C16" s="137" t="s">
        <v>52</v>
      </c>
      <c r="D16" s="163">
        <f>'5.1'!D34</f>
        <v>17529.2</v>
      </c>
      <c r="E16" s="164">
        <v>4838.7</v>
      </c>
      <c r="F16" s="164">
        <v>5066.13</v>
      </c>
    </row>
    <row r="18" spans="1:21" s="1" customFormat="1" ht="15">
      <c r="A18" s="221" t="s">
        <v>168</v>
      </c>
      <c r="B18" s="221"/>
      <c r="C18" s="221"/>
      <c r="D18" s="221"/>
      <c r="E18" s="221"/>
      <c r="F18" s="221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</row>
    <row r="19" spans="1:105" s="2" customFormat="1" ht="18" customHeight="1">
      <c r="A19" s="221" t="s">
        <v>169</v>
      </c>
      <c r="B19" s="221"/>
      <c r="C19" s="221"/>
      <c r="D19" s="221"/>
      <c r="E19" s="221"/>
      <c r="F19" s="221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</row>
    <row r="20" spans="1:105" s="2" customFormat="1" ht="48" customHeight="1">
      <c r="A20" s="221" t="s">
        <v>267</v>
      </c>
      <c r="B20" s="221"/>
      <c r="C20" s="221"/>
      <c r="D20" s="221"/>
      <c r="E20" s="221"/>
      <c r="F20" s="221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</row>
    <row r="21" spans="1:105" s="2" customFormat="1" ht="18" customHeight="1">
      <c r="A21" s="221" t="s">
        <v>266</v>
      </c>
      <c r="B21" s="221"/>
      <c r="C21" s="221"/>
      <c r="D21" s="221"/>
      <c r="E21" s="221"/>
      <c r="F21" s="221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</row>
    <row r="22" spans="1:105" s="2" customFormat="1" ht="33" customHeight="1">
      <c r="A22" s="221" t="s">
        <v>241</v>
      </c>
      <c r="B22" s="221"/>
      <c r="C22" s="221"/>
      <c r="D22" s="221"/>
      <c r="E22" s="221"/>
      <c r="F22" s="221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</row>
    <row r="23" spans="1:105" s="2" customFormat="1" ht="33" customHeight="1">
      <c r="A23" s="167"/>
      <c r="B23" s="167"/>
      <c r="C23" s="167"/>
      <c r="D23" s="167"/>
      <c r="E23" s="167"/>
      <c r="F23" s="167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</row>
    <row r="24" spans="2:3" ht="15.75">
      <c r="B24" s="108" t="s">
        <v>278</v>
      </c>
      <c r="C24" s="161"/>
    </row>
    <row r="25" spans="2:3" ht="15.75">
      <c r="B25" s="108" t="s">
        <v>133</v>
      </c>
      <c r="C25" s="161"/>
    </row>
    <row r="26" spans="2:3" ht="15.75">
      <c r="B26" s="108"/>
      <c r="C26" s="161"/>
    </row>
    <row r="27" spans="2:3" ht="15.75">
      <c r="B27" s="108" t="s">
        <v>281</v>
      </c>
      <c r="C27" s="161"/>
    </row>
    <row r="28" spans="2:3" ht="15.75">
      <c r="B28" s="108" t="s">
        <v>134</v>
      </c>
      <c r="C28" s="161"/>
    </row>
    <row r="29" spans="2:3" ht="15.75">
      <c r="B29" s="108"/>
      <c r="C29" s="161"/>
    </row>
    <row r="30" spans="2:3" ht="15.75">
      <c r="B30" s="108" t="s">
        <v>135</v>
      </c>
      <c r="C30" s="161"/>
    </row>
    <row r="31" spans="2:3" ht="15.75">
      <c r="B31" s="108" t="s">
        <v>134</v>
      </c>
      <c r="C31" s="161"/>
    </row>
  </sheetData>
  <sheetProtection/>
  <mergeCells count="10">
    <mergeCell ref="A19:F19"/>
    <mergeCell ref="A20:F20"/>
    <mergeCell ref="A21:F21"/>
    <mergeCell ref="A22:F22"/>
    <mergeCell ref="A18:F18"/>
    <mergeCell ref="A3:F3"/>
    <mergeCell ref="D6:F6"/>
    <mergeCell ref="C6:C8"/>
    <mergeCell ref="B6:B8"/>
    <mergeCell ref="A6:A8"/>
  </mergeCells>
  <printOptions/>
  <pageMargins left="0.7086614173228347" right="0.24" top="0.34" bottom="0.36" header="0.31496062992125984" footer="0.31496062992125984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36"/>
  <sheetViews>
    <sheetView zoomScalePageLayoutView="0" workbookViewId="0" topLeftCell="A16">
      <selection activeCell="F8" sqref="F8"/>
    </sheetView>
  </sheetViews>
  <sheetFormatPr defaultColWidth="8.875" defaultRowHeight="12.75"/>
  <cols>
    <col min="1" max="1" width="7.375" style="126" customWidth="1"/>
    <col min="2" max="2" width="65.25390625" style="127" customWidth="1"/>
    <col min="3" max="3" width="16.00390625" style="126" customWidth="1"/>
    <col min="4" max="4" width="16.25390625" style="126" customWidth="1"/>
    <col min="5" max="5" width="16.00390625" style="126" customWidth="1"/>
    <col min="6" max="6" width="16.25390625" style="126" customWidth="1"/>
    <col min="7" max="7" width="16.00390625" style="126" customWidth="1"/>
    <col min="8" max="8" width="16.25390625" style="126" customWidth="1"/>
    <col min="9" max="16384" width="8.875" style="127" customWidth="1"/>
  </cols>
  <sheetData>
    <row r="1" ht="18.75">
      <c r="H1" s="128" t="s">
        <v>170</v>
      </c>
    </row>
    <row r="2" spans="1:8" ht="24" customHeight="1">
      <c r="A2" s="218" t="s">
        <v>171</v>
      </c>
      <c r="B2" s="218"/>
      <c r="C2" s="218"/>
      <c r="D2" s="218"/>
      <c r="E2" s="218"/>
      <c r="F2" s="218"/>
      <c r="G2" s="218"/>
      <c r="H2" s="218"/>
    </row>
    <row r="3" ht="18.75">
      <c r="H3" s="126" t="s">
        <v>52</v>
      </c>
    </row>
    <row r="4" spans="1:8" ht="24" customHeight="1">
      <c r="A4" s="220" t="s">
        <v>214</v>
      </c>
      <c r="B4" s="220" t="s">
        <v>139</v>
      </c>
      <c r="C4" s="233" t="s">
        <v>213</v>
      </c>
      <c r="D4" s="234"/>
      <c r="E4" s="233" t="s">
        <v>258</v>
      </c>
      <c r="F4" s="234"/>
      <c r="G4" s="233" t="s">
        <v>259</v>
      </c>
      <c r="H4" s="234"/>
    </row>
    <row r="5" spans="1:8" ht="95.25" customHeight="1">
      <c r="A5" s="220"/>
      <c r="B5" s="220"/>
      <c r="C5" s="150" t="s">
        <v>183</v>
      </c>
      <c r="D5" s="150" t="s">
        <v>184</v>
      </c>
      <c r="E5" s="150" t="s">
        <v>260</v>
      </c>
      <c r="F5" s="150" t="s">
        <v>261</v>
      </c>
      <c r="G5" s="150" t="s">
        <v>262</v>
      </c>
      <c r="H5" s="150" t="s">
        <v>263</v>
      </c>
    </row>
    <row r="6" spans="1:8" ht="21.75" customHeight="1">
      <c r="A6" s="133">
        <v>1</v>
      </c>
      <c r="B6" s="133">
        <v>2</v>
      </c>
      <c r="C6" s="135">
        <v>3</v>
      </c>
      <c r="D6" s="135">
        <v>4</v>
      </c>
      <c r="E6" s="135">
        <v>5</v>
      </c>
      <c r="F6" s="135">
        <v>6</v>
      </c>
      <c r="G6" s="135">
        <v>7</v>
      </c>
      <c r="H6" s="135">
        <v>8</v>
      </c>
    </row>
    <row r="7" spans="1:8" ht="72" customHeight="1">
      <c r="A7" s="133" t="s">
        <v>244</v>
      </c>
      <c r="B7" s="131" t="s">
        <v>256</v>
      </c>
      <c r="C7" s="133" t="s">
        <v>212</v>
      </c>
      <c r="D7" s="133"/>
      <c r="E7" s="133" t="s">
        <v>212</v>
      </c>
      <c r="F7" s="133"/>
      <c r="G7" s="133" t="s">
        <v>212</v>
      </c>
      <c r="H7" s="133"/>
    </row>
    <row r="8" spans="1:8" ht="22.5" customHeight="1">
      <c r="A8" s="133" t="s">
        <v>245</v>
      </c>
      <c r="B8" s="136" t="s">
        <v>264</v>
      </c>
      <c r="C8" s="133" t="s">
        <v>212</v>
      </c>
      <c r="D8" s="133">
        <v>14767.6</v>
      </c>
      <c r="E8" s="133" t="s">
        <v>212</v>
      </c>
      <c r="F8" s="133">
        <v>14474.9</v>
      </c>
      <c r="G8" s="133" t="s">
        <v>212</v>
      </c>
      <c r="H8" s="133">
        <v>14182.3</v>
      </c>
    </row>
    <row r="9" spans="1:8" ht="22.5" customHeight="1">
      <c r="A9" s="133" t="s">
        <v>246</v>
      </c>
      <c r="B9" s="136" t="s">
        <v>172</v>
      </c>
      <c r="C9" s="133" t="s">
        <v>212</v>
      </c>
      <c r="D9" s="133"/>
      <c r="E9" s="133" t="s">
        <v>212</v>
      </c>
      <c r="F9" s="133"/>
      <c r="G9" s="133" t="s">
        <v>212</v>
      </c>
      <c r="H9" s="133"/>
    </row>
    <row r="10" spans="1:8" ht="35.25" customHeight="1">
      <c r="A10" s="133" t="s">
        <v>247</v>
      </c>
      <c r="B10" s="131" t="s">
        <v>173</v>
      </c>
      <c r="C10" s="135" t="s">
        <v>212</v>
      </c>
      <c r="D10" s="141">
        <f>D11+D12+D13</f>
        <v>98</v>
      </c>
      <c r="E10" s="135" t="s">
        <v>212</v>
      </c>
      <c r="F10" s="141">
        <f>F11+F12+F13</f>
        <v>103</v>
      </c>
      <c r="G10" s="135" t="s">
        <v>212</v>
      </c>
      <c r="H10" s="141">
        <f>H11+H12+H13</f>
        <v>108</v>
      </c>
    </row>
    <row r="11" spans="1:8" s="159" customFormat="1" ht="90.75" customHeight="1">
      <c r="A11" s="156" t="s">
        <v>248</v>
      </c>
      <c r="B11" s="160" t="s">
        <v>272</v>
      </c>
      <c r="C11" s="171" t="s">
        <v>212</v>
      </c>
      <c r="D11" s="171"/>
      <c r="E11" s="171" t="s">
        <v>212</v>
      </c>
      <c r="F11" s="171"/>
      <c r="G11" s="171" t="s">
        <v>212</v>
      </c>
      <c r="H11" s="171"/>
    </row>
    <row r="12" spans="1:8" s="159" customFormat="1" ht="22.5" customHeight="1">
      <c r="A12" s="155" t="s">
        <v>249</v>
      </c>
      <c r="B12" s="158" t="s">
        <v>257</v>
      </c>
      <c r="C12" s="156" t="s">
        <v>212</v>
      </c>
      <c r="D12" s="156">
        <v>18</v>
      </c>
      <c r="E12" s="156" t="s">
        <v>212</v>
      </c>
      <c r="F12" s="156">
        <v>19</v>
      </c>
      <c r="G12" s="156" t="s">
        <v>212</v>
      </c>
      <c r="H12" s="156">
        <v>20</v>
      </c>
    </row>
    <row r="13" spans="1:8" s="159" customFormat="1" ht="22.5" customHeight="1">
      <c r="A13" s="156" t="s">
        <v>250</v>
      </c>
      <c r="B13" s="158" t="s">
        <v>174</v>
      </c>
      <c r="C13" s="156" t="s">
        <v>212</v>
      </c>
      <c r="D13" s="156">
        <v>80</v>
      </c>
      <c r="E13" s="156" t="s">
        <v>212</v>
      </c>
      <c r="F13" s="156">
        <v>84</v>
      </c>
      <c r="G13" s="156" t="s">
        <v>212</v>
      </c>
      <c r="H13" s="156">
        <v>88</v>
      </c>
    </row>
    <row r="14" spans="1:8" s="169" customFormat="1" ht="22.5" customHeight="1">
      <c r="A14" s="133" t="s">
        <v>251</v>
      </c>
      <c r="B14" s="168" t="s">
        <v>96</v>
      </c>
      <c r="C14" s="133" t="s">
        <v>212</v>
      </c>
      <c r="D14" s="133"/>
      <c r="E14" s="133" t="s">
        <v>212</v>
      </c>
      <c r="F14" s="133"/>
      <c r="G14" s="133" t="s">
        <v>212</v>
      </c>
      <c r="H14" s="133"/>
    </row>
    <row r="15" spans="1:8" s="169" customFormat="1" ht="24.75" customHeight="1">
      <c r="A15" s="133" t="s">
        <v>252</v>
      </c>
      <c r="B15" s="170" t="s">
        <v>175</v>
      </c>
      <c r="C15" s="135" t="s">
        <v>212</v>
      </c>
      <c r="D15" s="135"/>
      <c r="E15" s="135" t="s">
        <v>212</v>
      </c>
      <c r="F15" s="135"/>
      <c r="G15" s="135" t="s">
        <v>212</v>
      </c>
      <c r="H15" s="135"/>
    </row>
    <row r="16" spans="1:8" s="169" customFormat="1" ht="40.5" customHeight="1">
      <c r="A16" s="133" t="s">
        <v>253</v>
      </c>
      <c r="B16" s="170" t="s">
        <v>176</v>
      </c>
      <c r="C16" s="133" t="s">
        <v>212</v>
      </c>
      <c r="D16" s="133"/>
      <c r="E16" s="133" t="s">
        <v>212</v>
      </c>
      <c r="F16" s="133"/>
      <c r="G16" s="133" t="s">
        <v>212</v>
      </c>
      <c r="H16" s="133"/>
    </row>
    <row r="17" spans="1:8" s="169" customFormat="1" ht="39.75" customHeight="1">
      <c r="A17" s="133" t="s">
        <v>254</v>
      </c>
      <c r="B17" s="170" t="s">
        <v>177</v>
      </c>
      <c r="C17" s="133" t="s">
        <v>212</v>
      </c>
      <c r="D17" s="133"/>
      <c r="E17" s="133" t="s">
        <v>212</v>
      </c>
      <c r="F17" s="133"/>
      <c r="G17" s="133" t="s">
        <v>212</v>
      </c>
      <c r="H17" s="133"/>
    </row>
    <row r="18" spans="1:8" s="139" customFormat="1" ht="22.5" customHeight="1">
      <c r="A18" s="137"/>
      <c r="B18" s="138" t="s">
        <v>242</v>
      </c>
      <c r="C18" s="137" t="s">
        <v>212</v>
      </c>
      <c r="D18" s="144">
        <f>SUM(D14:D17)+D10+D9+D8+D7</f>
        <v>14865.6</v>
      </c>
      <c r="E18" s="137" t="s">
        <v>212</v>
      </c>
      <c r="F18" s="144">
        <f>SUM(F14:F17)+F10+F9+F8+F7</f>
        <v>14577.9</v>
      </c>
      <c r="G18" s="137" t="s">
        <v>212</v>
      </c>
      <c r="H18" s="144">
        <f>SUM(H14:H17)+H10+H9+H8+H7</f>
        <v>14290.3</v>
      </c>
    </row>
    <row r="19" spans="1:8" ht="22.5" customHeight="1">
      <c r="A19" s="133" t="s">
        <v>5</v>
      </c>
      <c r="B19" s="136" t="s">
        <v>280</v>
      </c>
      <c r="C19" s="133" t="s">
        <v>212</v>
      </c>
      <c r="D19" s="133"/>
      <c r="E19" s="133" t="s">
        <v>212</v>
      </c>
      <c r="F19" s="133"/>
      <c r="G19" s="133" t="s">
        <v>212</v>
      </c>
      <c r="H19" s="133"/>
    </row>
    <row r="20" spans="1:8" ht="57" customHeight="1">
      <c r="A20" s="133" t="s">
        <v>6</v>
      </c>
      <c r="B20" s="131" t="s">
        <v>255</v>
      </c>
      <c r="C20" s="133" t="s">
        <v>212</v>
      </c>
      <c r="D20" s="133" t="s">
        <v>212</v>
      </c>
      <c r="E20" s="133" t="s">
        <v>212</v>
      </c>
      <c r="F20" s="133" t="s">
        <v>212</v>
      </c>
      <c r="G20" s="133" t="s">
        <v>212</v>
      </c>
      <c r="H20" s="133" t="s">
        <v>212</v>
      </c>
    </row>
    <row r="21" spans="1:8" s="139" customFormat="1" ht="27" customHeight="1">
      <c r="A21" s="137" t="s">
        <v>7</v>
      </c>
      <c r="B21" s="138" t="s">
        <v>243</v>
      </c>
      <c r="C21" s="144" t="s">
        <v>212</v>
      </c>
      <c r="D21" s="144">
        <f>D18</f>
        <v>14865.6</v>
      </c>
      <c r="E21" s="144" t="s">
        <v>212</v>
      </c>
      <c r="F21" s="144">
        <f>F18</f>
        <v>14577.9</v>
      </c>
      <c r="G21" s="144" t="s">
        <v>212</v>
      </c>
      <c r="H21" s="144">
        <f>H18</f>
        <v>14290.3</v>
      </c>
    </row>
    <row r="23" s="123" customFormat="1" ht="15">
      <c r="A23" s="123" t="s">
        <v>3</v>
      </c>
    </row>
    <row r="24" spans="1:148" s="123" customFormat="1" ht="15" customHeight="1">
      <c r="A24" s="173" t="s">
        <v>4</v>
      </c>
      <c r="B24" s="231" t="s">
        <v>178</v>
      </c>
      <c r="C24" s="231"/>
      <c r="D24" s="231"/>
      <c r="E24" s="231"/>
      <c r="F24" s="231"/>
      <c r="G24" s="231"/>
      <c r="H24" s="231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</row>
    <row r="25" spans="1:8" s="123" customFormat="1" ht="15" customHeight="1">
      <c r="A25" s="173" t="s">
        <v>5</v>
      </c>
      <c r="B25" s="232" t="s">
        <v>179</v>
      </c>
      <c r="C25" s="232"/>
      <c r="D25" s="232"/>
      <c r="E25" s="232"/>
      <c r="F25" s="232"/>
      <c r="G25" s="232"/>
      <c r="H25" s="232"/>
    </row>
    <row r="26" spans="1:148" s="123" customFormat="1" ht="18" customHeight="1">
      <c r="A26" s="173" t="s">
        <v>6</v>
      </c>
      <c r="B26" s="231" t="s">
        <v>180</v>
      </c>
      <c r="C26" s="231"/>
      <c r="D26" s="231"/>
      <c r="E26" s="231"/>
      <c r="F26" s="231"/>
      <c r="G26" s="231"/>
      <c r="H26" s="231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</row>
    <row r="27" spans="1:148" s="123" customFormat="1" ht="18.75" customHeight="1">
      <c r="A27" s="173" t="s">
        <v>7</v>
      </c>
      <c r="B27" s="231" t="s">
        <v>181</v>
      </c>
      <c r="C27" s="231"/>
      <c r="D27" s="231"/>
      <c r="E27" s="231"/>
      <c r="F27" s="231"/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</row>
    <row r="28" spans="1:148" s="123" customFormat="1" ht="18.75" customHeight="1">
      <c r="A28" s="173"/>
      <c r="B28" s="172"/>
      <c r="C28" s="172"/>
      <c r="D28" s="172"/>
      <c r="E28" s="172"/>
      <c r="F28" s="172"/>
      <c r="G28" s="172"/>
      <c r="H28" s="172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</row>
    <row r="29" spans="1:2" ht="15.75">
      <c r="A29" s="125"/>
      <c r="B29" s="108" t="s">
        <v>278</v>
      </c>
    </row>
    <row r="30" spans="1:2" ht="15.75">
      <c r="A30" s="125"/>
      <c r="B30" s="108" t="s">
        <v>133</v>
      </c>
    </row>
    <row r="31" spans="1:2" ht="15.75">
      <c r="A31" s="125"/>
      <c r="B31" s="108"/>
    </row>
    <row r="32" spans="1:2" ht="15.75">
      <c r="A32" s="125"/>
      <c r="B32" s="108" t="s">
        <v>282</v>
      </c>
    </row>
    <row r="33" spans="1:2" ht="15.75">
      <c r="A33" s="125"/>
      <c r="B33" s="108" t="s">
        <v>134</v>
      </c>
    </row>
    <row r="34" spans="1:2" ht="15.75">
      <c r="A34" s="125"/>
      <c r="B34" s="108"/>
    </row>
    <row r="35" spans="1:2" ht="15.75">
      <c r="A35" s="125"/>
      <c r="B35" s="108" t="s">
        <v>135</v>
      </c>
    </row>
    <row r="36" spans="1:2" ht="15.75">
      <c r="A36" s="125"/>
      <c r="B36" s="108" t="s">
        <v>134</v>
      </c>
    </row>
  </sheetData>
  <sheetProtection/>
  <mergeCells count="10">
    <mergeCell ref="B27:H27"/>
    <mergeCell ref="B24:H24"/>
    <mergeCell ref="B25:H25"/>
    <mergeCell ref="B26:H26"/>
    <mergeCell ref="A2:H2"/>
    <mergeCell ref="A4:A5"/>
    <mergeCell ref="B4:B5"/>
    <mergeCell ref="C4:D4"/>
    <mergeCell ref="E4:F4"/>
    <mergeCell ref="G4:H4"/>
  </mergeCells>
  <printOptions/>
  <pageMargins left="0.7086614173228347" right="0.24" top="0.34" bottom="0.36" header="0.31496062992125984" footer="0.31496062992125984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26"/>
  <sheetViews>
    <sheetView zoomScalePageLayoutView="0" workbookViewId="0" topLeftCell="A4">
      <selection activeCell="F24" sqref="F24"/>
    </sheetView>
  </sheetViews>
  <sheetFormatPr defaultColWidth="8.875" defaultRowHeight="12.75"/>
  <cols>
    <col min="1" max="1" width="7.375" style="126" customWidth="1"/>
    <col min="2" max="2" width="46.75390625" style="127" customWidth="1"/>
    <col min="3" max="3" width="16.00390625" style="126" customWidth="1"/>
    <col min="4" max="4" width="16.25390625" style="126" customWidth="1"/>
    <col min="5" max="5" width="16.00390625" style="126" customWidth="1"/>
    <col min="6" max="6" width="16.25390625" style="126" customWidth="1"/>
    <col min="7" max="7" width="16.00390625" style="126" customWidth="1"/>
    <col min="8" max="8" width="16.25390625" style="126" customWidth="1"/>
    <col min="9" max="16384" width="8.875" style="127" customWidth="1"/>
  </cols>
  <sheetData>
    <row r="1" ht="18.75">
      <c r="H1" s="128" t="s">
        <v>182</v>
      </c>
    </row>
    <row r="2" spans="1:8" ht="42" customHeight="1">
      <c r="A2" s="218" t="s">
        <v>268</v>
      </c>
      <c r="B2" s="218"/>
      <c r="C2" s="218"/>
      <c r="D2" s="218"/>
      <c r="E2" s="218"/>
      <c r="F2" s="218"/>
      <c r="G2" s="218"/>
      <c r="H2" s="218"/>
    </row>
    <row r="3" ht="18.75">
      <c r="H3" s="126" t="s">
        <v>52</v>
      </c>
    </row>
    <row r="4" spans="1:8" ht="24" customHeight="1">
      <c r="A4" s="220" t="s">
        <v>214</v>
      </c>
      <c r="B4" s="220" t="s">
        <v>139</v>
      </c>
      <c r="C4" s="233" t="s">
        <v>213</v>
      </c>
      <c r="D4" s="234"/>
      <c r="E4" s="233" t="s">
        <v>258</v>
      </c>
      <c r="F4" s="234"/>
      <c r="G4" s="233" t="s">
        <v>259</v>
      </c>
      <c r="H4" s="234"/>
    </row>
    <row r="5" spans="1:8" ht="95.25" customHeight="1">
      <c r="A5" s="220"/>
      <c r="B5" s="220"/>
      <c r="C5" s="150" t="s">
        <v>183</v>
      </c>
      <c r="D5" s="150" t="s">
        <v>184</v>
      </c>
      <c r="E5" s="150" t="s">
        <v>260</v>
      </c>
      <c r="F5" s="150" t="s">
        <v>261</v>
      </c>
      <c r="G5" s="150" t="s">
        <v>262</v>
      </c>
      <c r="H5" s="150" t="s">
        <v>263</v>
      </c>
    </row>
    <row r="6" spans="1:8" ht="21.75" customHeight="1">
      <c r="A6" s="133">
        <v>1</v>
      </c>
      <c r="B6" s="133">
        <v>2</v>
      </c>
      <c r="C6" s="135">
        <v>3</v>
      </c>
      <c r="D6" s="135">
        <v>4</v>
      </c>
      <c r="E6" s="135">
        <v>5</v>
      </c>
      <c r="F6" s="135">
        <v>6</v>
      </c>
      <c r="G6" s="135">
        <v>7</v>
      </c>
      <c r="H6" s="135">
        <v>8</v>
      </c>
    </row>
    <row r="7" spans="1:8" ht="23.25" customHeight="1">
      <c r="A7" s="133" t="s">
        <v>4</v>
      </c>
      <c r="B7" s="131" t="s">
        <v>185</v>
      </c>
      <c r="C7" s="133" t="s">
        <v>212</v>
      </c>
      <c r="D7" s="133"/>
      <c r="E7" s="133" t="s">
        <v>212</v>
      </c>
      <c r="F7" s="133"/>
      <c r="G7" s="133" t="s">
        <v>212</v>
      </c>
      <c r="H7" s="133"/>
    </row>
    <row r="8" spans="1:8" ht="22.5" customHeight="1">
      <c r="A8" s="133" t="s">
        <v>5</v>
      </c>
      <c r="B8" s="136" t="s">
        <v>186</v>
      </c>
      <c r="C8" s="133" t="s">
        <v>212</v>
      </c>
      <c r="D8" s="133"/>
      <c r="E8" s="133" t="s">
        <v>212</v>
      </c>
      <c r="F8" s="133"/>
      <c r="G8" s="133" t="s">
        <v>212</v>
      </c>
      <c r="H8" s="133"/>
    </row>
    <row r="9" spans="1:8" ht="22.5" customHeight="1">
      <c r="A9" s="133" t="s">
        <v>6</v>
      </c>
      <c r="B9" s="136" t="s">
        <v>187</v>
      </c>
      <c r="C9" s="133" t="s">
        <v>212</v>
      </c>
      <c r="D9" s="133">
        <v>4845.5</v>
      </c>
      <c r="E9" s="133" t="s">
        <v>212</v>
      </c>
      <c r="F9" s="133">
        <v>4845.5</v>
      </c>
      <c r="G9" s="133" t="s">
        <v>212</v>
      </c>
      <c r="H9" s="133">
        <v>4845.5</v>
      </c>
    </row>
    <row r="10" spans="1:8" ht="22.5" customHeight="1">
      <c r="A10" s="133" t="s">
        <v>7</v>
      </c>
      <c r="B10" s="136" t="s">
        <v>188</v>
      </c>
      <c r="C10" s="133" t="s">
        <v>212</v>
      </c>
      <c r="D10" s="133"/>
      <c r="E10" s="133" t="s">
        <v>212</v>
      </c>
      <c r="F10" s="133"/>
      <c r="G10" s="133" t="s">
        <v>212</v>
      </c>
      <c r="H10" s="133"/>
    </row>
    <row r="11" spans="1:8" ht="23.25" customHeight="1">
      <c r="A11" s="133" t="s">
        <v>8</v>
      </c>
      <c r="B11" s="131" t="s">
        <v>189</v>
      </c>
      <c r="C11" s="133" t="s">
        <v>212</v>
      </c>
      <c r="D11" s="133" t="s">
        <v>212</v>
      </c>
      <c r="E11" s="133" t="s">
        <v>212</v>
      </c>
      <c r="F11" s="133" t="s">
        <v>212</v>
      </c>
      <c r="G11" s="133" t="s">
        <v>212</v>
      </c>
      <c r="H11" s="133" t="s">
        <v>212</v>
      </c>
    </row>
    <row r="12" spans="1:8" s="139" customFormat="1" ht="27" customHeight="1">
      <c r="A12" s="137" t="s">
        <v>33</v>
      </c>
      <c r="B12" s="138" t="s">
        <v>242</v>
      </c>
      <c r="C12" s="144" t="s">
        <v>212</v>
      </c>
      <c r="D12" s="144">
        <f>D10+D9+D8+D7</f>
        <v>4845.5</v>
      </c>
      <c r="E12" s="144" t="s">
        <v>212</v>
      </c>
      <c r="F12" s="144">
        <f>F10+F9+F8+F7</f>
        <v>4845.5</v>
      </c>
      <c r="G12" s="144" t="s">
        <v>212</v>
      </c>
      <c r="H12" s="144">
        <f>H10+H9+H8+H7</f>
        <v>4845.5</v>
      </c>
    </row>
    <row r="14" s="123" customFormat="1" ht="15">
      <c r="A14" s="123" t="s">
        <v>3</v>
      </c>
    </row>
    <row r="15" spans="1:148" s="123" customFormat="1" ht="15" customHeight="1">
      <c r="A15" s="173" t="s">
        <v>4</v>
      </c>
      <c r="B15" s="231" t="s">
        <v>178</v>
      </c>
      <c r="C15" s="231"/>
      <c r="D15" s="231"/>
      <c r="E15" s="231"/>
      <c r="F15" s="231"/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</row>
    <row r="16" spans="1:8" s="123" customFormat="1" ht="15" customHeight="1">
      <c r="A16" s="173" t="s">
        <v>5</v>
      </c>
      <c r="B16" s="232" t="s">
        <v>190</v>
      </c>
      <c r="C16" s="232"/>
      <c r="D16" s="232"/>
      <c r="E16" s="232"/>
      <c r="F16" s="232"/>
      <c r="G16" s="232"/>
      <c r="H16" s="232"/>
    </row>
    <row r="17" spans="1:148" s="123" customFormat="1" ht="18" customHeight="1">
      <c r="A17" s="173" t="s">
        <v>6</v>
      </c>
      <c r="B17" s="231" t="s">
        <v>265</v>
      </c>
      <c r="C17" s="231"/>
      <c r="D17" s="231"/>
      <c r="E17" s="231"/>
      <c r="F17" s="231"/>
      <c r="G17" s="231"/>
      <c r="H17" s="231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</row>
    <row r="18" spans="1:148" s="123" customFormat="1" ht="18.75" customHeight="1">
      <c r="A18" s="173"/>
      <c r="B18" s="172"/>
      <c r="C18" s="172"/>
      <c r="D18" s="172"/>
      <c r="E18" s="172"/>
      <c r="F18" s="172"/>
      <c r="G18" s="172"/>
      <c r="H18" s="172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</row>
    <row r="19" spans="1:2" ht="15.75">
      <c r="A19" s="125"/>
      <c r="B19" s="108" t="s">
        <v>283</v>
      </c>
    </row>
    <row r="20" spans="1:2" ht="15.75">
      <c r="A20" s="125"/>
      <c r="B20" s="108" t="s">
        <v>133</v>
      </c>
    </row>
    <row r="21" spans="1:2" ht="15.75">
      <c r="A21" s="125"/>
      <c r="B21" s="108"/>
    </row>
    <row r="22" spans="1:2" ht="15.75">
      <c r="A22" s="125"/>
      <c r="B22" s="108" t="s">
        <v>279</v>
      </c>
    </row>
    <row r="23" spans="1:2" ht="15.75">
      <c r="A23" s="125"/>
      <c r="B23" s="108" t="s">
        <v>134</v>
      </c>
    </row>
    <row r="24" spans="1:2" ht="15.75">
      <c r="A24" s="125"/>
      <c r="B24" s="108"/>
    </row>
    <row r="25" spans="1:2" ht="15.75">
      <c r="A25" s="125"/>
      <c r="B25" s="108" t="s">
        <v>135</v>
      </c>
    </row>
    <row r="26" spans="1:2" ht="15.75">
      <c r="A26" s="125"/>
      <c r="B26" s="108" t="s">
        <v>134</v>
      </c>
    </row>
  </sheetData>
  <sheetProtection/>
  <mergeCells count="9">
    <mergeCell ref="B15:H15"/>
    <mergeCell ref="B16:H16"/>
    <mergeCell ref="B17:H17"/>
    <mergeCell ref="A2:H2"/>
    <mergeCell ref="A4:A5"/>
    <mergeCell ref="B4:B5"/>
    <mergeCell ref="C4:D4"/>
    <mergeCell ref="E4:F4"/>
    <mergeCell ref="G4:H4"/>
  </mergeCells>
  <printOptions/>
  <pageMargins left="0.7086614173228347" right="0.24" top="0.34" bottom="0.36" header="0.31496062992125984" footer="0.31496062992125984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39"/>
  <sheetViews>
    <sheetView zoomScalePageLayoutView="0" workbookViewId="0" topLeftCell="A13">
      <selection activeCell="H15" sqref="H15"/>
    </sheetView>
  </sheetViews>
  <sheetFormatPr defaultColWidth="8.875" defaultRowHeight="12.75"/>
  <cols>
    <col min="1" max="1" width="5.75390625" style="129" customWidth="1"/>
    <col min="2" max="2" width="65.25390625" style="175" customWidth="1"/>
    <col min="3" max="3" width="16.00390625" style="129" customWidth="1"/>
    <col min="4" max="4" width="16.25390625" style="129" customWidth="1"/>
    <col min="5" max="5" width="16.00390625" style="129" customWidth="1"/>
    <col min="6" max="6" width="16.25390625" style="129" customWidth="1"/>
    <col min="7" max="7" width="16.00390625" style="129" customWidth="1"/>
    <col min="8" max="8" width="16.25390625" style="129" customWidth="1"/>
    <col min="9" max="16384" width="8.875" style="175" customWidth="1"/>
  </cols>
  <sheetData>
    <row r="1" ht="18.75">
      <c r="H1" s="128" t="s">
        <v>191</v>
      </c>
    </row>
    <row r="2" spans="1:8" ht="24" customHeight="1">
      <c r="A2" s="218" t="s">
        <v>192</v>
      </c>
      <c r="B2" s="218"/>
      <c r="C2" s="218"/>
      <c r="D2" s="218"/>
      <c r="E2" s="218"/>
      <c r="F2" s="218"/>
      <c r="G2" s="218"/>
      <c r="H2" s="218"/>
    </row>
    <row r="3" ht="18.75">
      <c r="H3" s="129" t="s">
        <v>52</v>
      </c>
    </row>
    <row r="4" spans="1:8" ht="24" customHeight="1">
      <c r="A4" s="235" t="s">
        <v>214</v>
      </c>
      <c r="B4" s="235" t="s">
        <v>139</v>
      </c>
      <c r="C4" s="233" t="s">
        <v>213</v>
      </c>
      <c r="D4" s="234"/>
      <c r="E4" s="233" t="s">
        <v>258</v>
      </c>
      <c r="F4" s="234"/>
      <c r="G4" s="233" t="s">
        <v>259</v>
      </c>
      <c r="H4" s="234"/>
    </row>
    <row r="5" spans="1:8" ht="95.25" customHeight="1">
      <c r="A5" s="235"/>
      <c r="B5" s="235"/>
      <c r="C5" s="150" t="s">
        <v>183</v>
      </c>
      <c r="D5" s="150" t="s">
        <v>184</v>
      </c>
      <c r="E5" s="150" t="s">
        <v>260</v>
      </c>
      <c r="F5" s="150" t="s">
        <v>261</v>
      </c>
      <c r="G5" s="150" t="s">
        <v>262</v>
      </c>
      <c r="H5" s="150" t="s">
        <v>263</v>
      </c>
    </row>
    <row r="6" spans="1:8" ht="21.75" customHeight="1">
      <c r="A6" s="135">
        <v>1</v>
      </c>
      <c r="B6" s="135">
        <v>2</v>
      </c>
      <c r="C6" s="135">
        <v>3</v>
      </c>
      <c r="D6" s="135">
        <v>4</v>
      </c>
      <c r="E6" s="135">
        <v>5</v>
      </c>
      <c r="F6" s="135">
        <v>6</v>
      </c>
      <c r="G6" s="135">
        <v>7</v>
      </c>
      <c r="H6" s="135">
        <v>8</v>
      </c>
    </row>
    <row r="7" spans="1:8" ht="28.5" customHeight="1">
      <c r="A7" s="135" t="s">
        <v>4</v>
      </c>
      <c r="B7" s="170" t="s">
        <v>193</v>
      </c>
      <c r="C7" s="135" t="s">
        <v>212</v>
      </c>
      <c r="D7" s="141">
        <f>'5.2'!D16</f>
        <v>17529.2</v>
      </c>
      <c r="E7" s="135" t="s">
        <v>212</v>
      </c>
      <c r="F7" s="135">
        <f>'5.2'!E16</f>
        <v>4838.7</v>
      </c>
      <c r="G7" s="135" t="s">
        <v>212</v>
      </c>
      <c r="H7" s="135">
        <f>'5.2'!F16</f>
        <v>5066.13</v>
      </c>
    </row>
    <row r="8" spans="1:8" ht="22.5" customHeight="1">
      <c r="A8" s="135" t="s">
        <v>5</v>
      </c>
      <c r="B8" s="170" t="s">
        <v>194</v>
      </c>
      <c r="C8" s="135" t="s">
        <v>212</v>
      </c>
      <c r="D8" s="141">
        <f>'5.3'!D21</f>
        <v>14865.6</v>
      </c>
      <c r="E8" s="135" t="s">
        <v>212</v>
      </c>
      <c r="F8" s="141">
        <f>'5.3'!F21</f>
        <v>14577.9</v>
      </c>
      <c r="G8" s="135" t="s">
        <v>212</v>
      </c>
      <c r="H8" s="141">
        <f>'5.3'!H21</f>
        <v>14290.3</v>
      </c>
    </row>
    <row r="9" spans="1:8" ht="59.25" customHeight="1">
      <c r="A9" s="135" t="s">
        <v>6</v>
      </c>
      <c r="B9" s="170" t="s">
        <v>269</v>
      </c>
      <c r="C9" s="135" t="s">
        <v>212</v>
      </c>
      <c r="D9" s="141">
        <f>'5.4'!D12</f>
        <v>4845.5</v>
      </c>
      <c r="E9" s="135" t="s">
        <v>212</v>
      </c>
      <c r="F9" s="141">
        <f>'5.4'!F12</f>
        <v>4845.5</v>
      </c>
      <c r="G9" s="135" t="s">
        <v>212</v>
      </c>
      <c r="H9" s="141">
        <f>'5.4'!H12</f>
        <v>4845.5</v>
      </c>
    </row>
    <row r="10" spans="1:8" ht="27" customHeight="1">
      <c r="A10" s="135" t="s">
        <v>7</v>
      </c>
      <c r="B10" s="170" t="s">
        <v>195</v>
      </c>
      <c r="C10" s="135" t="s">
        <v>212</v>
      </c>
      <c r="D10" s="187">
        <v>376.13</v>
      </c>
      <c r="E10" s="135" t="s">
        <v>212</v>
      </c>
      <c r="F10" s="187">
        <v>245.05</v>
      </c>
      <c r="G10" s="135" t="s">
        <v>212</v>
      </c>
      <c r="H10" s="187">
        <v>244.44</v>
      </c>
    </row>
    <row r="11" spans="1:8" s="176" customFormat="1" ht="57" customHeight="1">
      <c r="A11" s="135" t="s">
        <v>8</v>
      </c>
      <c r="B11" s="170" t="s">
        <v>196</v>
      </c>
      <c r="C11" s="141" t="s">
        <v>212</v>
      </c>
      <c r="D11" s="187"/>
      <c r="E11" s="141" t="s">
        <v>212</v>
      </c>
      <c r="F11" s="188" t="s">
        <v>212</v>
      </c>
      <c r="G11" s="141" t="s">
        <v>212</v>
      </c>
      <c r="H11" s="188" t="s">
        <v>212</v>
      </c>
    </row>
    <row r="12" spans="1:8" s="176" customFormat="1" ht="51.75" customHeight="1">
      <c r="A12" s="177" t="s">
        <v>33</v>
      </c>
      <c r="B12" s="180" t="s">
        <v>197</v>
      </c>
      <c r="C12" s="135" t="s">
        <v>212</v>
      </c>
      <c r="D12" s="135" t="s">
        <v>212</v>
      </c>
      <c r="E12" s="135" t="s">
        <v>212</v>
      </c>
      <c r="F12" s="135" t="s">
        <v>212</v>
      </c>
      <c r="G12" s="135" t="s">
        <v>212</v>
      </c>
      <c r="H12" s="135" t="s">
        <v>212</v>
      </c>
    </row>
    <row r="13" spans="1:8" s="176" customFormat="1" ht="36.75" customHeight="1">
      <c r="A13" s="135" t="s">
        <v>42</v>
      </c>
      <c r="B13" s="180" t="s">
        <v>271</v>
      </c>
      <c r="C13" s="135" t="s">
        <v>212</v>
      </c>
      <c r="D13" s="135" t="s">
        <v>212</v>
      </c>
      <c r="E13" s="135" t="s">
        <v>212</v>
      </c>
      <c r="F13" s="135" t="s">
        <v>212</v>
      </c>
      <c r="G13" s="135" t="s">
        <v>212</v>
      </c>
      <c r="H13" s="135" t="s">
        <v>212</v>
      </c>
    </row>
    <row r="14" spans="1:8" s="178" customFormat="1" ht="33.75" customHeight="1">
      <c r="A14" s="135" t="s">
        <v>104</v>
      </c>
      <c r="B14" s="180" t="s">
        <v>198</v>
      </c>
      <c r="C14" s="135" t="s">
        <v>212</v>
      </c>
      <c r="D14" s="135" t="s">
        <v>212</v>
      </c>
      <c r="E14" s="135" t="s">
        <v>212</v>
      </c>
      <c r="F14" s="135" t="s">
        <v>212</v>
      </c>
      <c r="G14" s="135" t="s">
        <v>212</v>
      </c>
      <c r="H14" s="135" t="s">
        <v>212</v>
      </c>
    </row>
    <row r="15" spans="1:8" s="178" customFormat="1" ht="111" customHeight="1">
      <c r="A15" s="135" t="s">
        <v>109</v>
      </c>
      <c r="B15" s="180" t="s">
        <v>270</v>
      </c>
      <c r="C15" s="135" t="s">
        <v>212</v>
      </c>
      <c r="D15" s="135" t="s">
        <v>212</v>
      </c>
      <c r="E15" s="135" t="s">
        <v>212</v>
      </c>
      <c r="F15" s="135" t="s">
        <v>212</v>
      </c>
      <c r="G15" s="135" t="s">
        <v>212</v>
      </c>
      <c r="H15" s="135" t="s">
        <v>212</v>
      </c>
    </row>
    <row r="16" spans="1:8" s="186" customFormat="1" ht="28.5" customHeight="1">
      <c r="A16" s="183" t="s">
        <v>111</v>
      </c>
      <c r="B16" s="184" t="s">
        <v>199</v>
      </c>
      <c r="C16" s="183" t="s">
        <v>212</v>
      </c>
      <c r="D16" s="185">
        <f>D7+D8+D9+D10+D11</f>
        <v>37616.43</v>
      </c>
      <c r="E16" s="183" t="s">
        <v>212</v>
      </c>
      <c r="F16" s="185">
        <v>24507.2</v>
      </c>
      <c r="G16" s="183" t="s">
        <v>212</v>
      </c>
      <c r="H16" s="185">
        <v>24446.37</v>
      </c>
    </row>
    <row r="17" spans="1:8" s="178" customFormat="1" ht="39.75" customHeight="1">
      <c r="A17" s="135" t="s">
        <v>113</v>
      </c>
      <c r="B17" s="170" t="s">
        <v>200</v>
      </c>
      <c r="C17" s="135" t="s">
        <v>212</v>
      </c>
      <c r="D17" s="135" t="s">
        <v>212</v>
      </c>
      <c r="E17" s="135" t="s">
        <v>212</v>
      </c>
      <c r="F17" s="135" t="s">
        <v>212</v>
      </c>
      <c r="G17" s="135" t="s">
        <v>212</v>
      </c>
      <c r="H17" s="135" t="s">
        <v>212</v>
      </c>
    </row>
    <row r="19" s="172" customFormat="1" ht="15">
      <c r="A19" s="123" t="s">
        <v>3</v>
      </c>
    </row>
    <row r="20" spans="1:148" s="172" customFormat="1" ht="15" customHeight="1">
      <c r="A20" s="179" t="s">
        <v>4</v>
      </c>
      <c r="B20" s="123" t="s">
        <v>178</v>
      </c>
      <c r="C20" s="182"/>
      <c r="D20" s="182"/>
      <c r="E20" s="182"/>
      <c r="F20" s="182"/>
      <c r="G20" s="182"/>
      <c r="H20" s="182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</row>
    <row r="21" spans="1:8" s="172" customFormat="1" ht="15" customHeight="1">
      <c r="A21" s="179" t="s">
        <v>5</v>
      </c>
      <c r="B21" s="123" t="s">
        <v>201</v>
      </c>
      <c r="C21" s="182"/>
      <c r="D21" s="182"/>
      <c r="E21" s="182"/>
      <c r="F21" s="182"/>
      <c r="G21" s="182"/>
      <c r="H21" s="182"/>
    </row>
    <row r="22" spans="1:148" s="172" customFormat="1" ht="18" customHeight="1">
      <c r="A22" s="179" t="s">
        <v>6</v>
      </c>
      <c r="B22" s="123" t="s">
        <v>202</v>
      </c>
      <c r="C22" s="182"/>
      <c r="D22" s="182"/>
      <c r="E22" s="182"/>
      <c r="F22" s="182"/>
      <c r="G22" s="182"/>
      <c r="H22" s="182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</row>
    <row r="23" spans="1:148" s="172" customFormat="1" ht="18.75" customHeight="1">
      <c r="A23" s="179" t="s">
        <v>7</v>
      </c>
      <c r="B23" s="123" t="s">
        <v>203</v>
      </c>
      <c r="C23" s="182"/>
      <c r="D23" s="182"/>
      <c r="E23" s="182"/>
      <c r="F23" s="182"/>
      <c r="G23" s="182"/>
      <c r="H23" s="182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</row>
    <row r="24" spans="1:148" s="172" customFormat="1" ht="18.75" customHeight="1">
      <c r="A24" s="179" t="s">
        <v>8</v>
      </c>
      <c r="B24" s="123" t="s">
        <v>204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</row>
    <row r="25" spans="1:148" s="172" customFormat="1" ht="18.75" customHeight="1">
      <c r="A25" s="179" t="s">
        <v>33</v>
      </c>
      <c r="B25" s="123" t="s">
        <v>205</v>
      </c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</row>
    <row r="26" spans="1:148" s="172" customFormat="1" ht="18.75" customHeight="1">
      <c r="A26" s="179" t="s">
        <v>42</v>
      </c>
      <c r="B26" s="123" t="s">
        <v>206</v>
      </c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</row>
    <row r="27" spans="1:148" s="172" customFormat="1" ht="18.75" customHeight="1">
      <c r="A27" s="179" t="s">
        <v>104</v>
      </c>
      <c r="B27" s="123" t="s">
        <v>207</v>
      </c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</row>
    <row r="28" spans="1:148" s="172" customFormat="1" ht="18.75" customHeight="1">
      <c r="A28" s="179" t="s">
        <v>109</v>
      </c>
      <c r="B28" s="123" t="s">
        <v>208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</row>
    <row r="29" spans="1:148" s="172" customFormat="1" ht="18.75" customHeight="1">
      <c r="A29" s="179" t="s">
        <v>111</v>
      </c>
      <c r="B29" s="123" t="s">
        <v>209</v>
      </c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</row>
    <row r="30" spans="1:148" s="172" customFormat="1" ht="18.75" customHeight="1">
      <c r="A30" s="179" t="s">
        <v>113</v>
      </c>
      <c r="B30" s="123" t="s">
        <v>210</v>
      </c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</row>
    <row r="31" spans="1:148" s="172" customFormat="1" ht="18.75" customHeight="1">
      <c r="A31" s="179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</row>
    <row r="32" spans="1:2" s="181" customFormat="1" ht="15.75">
      <c r="A32" s="174"/>
      <c r="B32" s="108" t="s">
        <v>278</v>
      </c>
    </row>
    <row r="33" spans="1:2" s="181" customFormat="1" ht="15.75">
      <c r="A33" s="174"/>
      <c r="B33" s="108" t="s">
        <v>133</v>
      </c>
    </row>
    <row r="34" spans="1:2" s="181" customFormat="1" ht="15.75">
      <c r="A34" s="174"/>
      <c r="B34" s="108"/>
    </row>
    <row r="35" spans="1:2" s="181" customFormat="1" ht="15.75">
      <c r="A35" s="174"/>
      <c r="B35" s="108" t="s">
        <v>282</v>
      </c>
    </row>
    <row r="36" spans="1:2" s="181" customFormat="1" ht="15.75">
      <c r="A36" s="174"/>
      <c r="B36" s="108" t="s">
        <v>134</v>
      </c>
    </row>
    <row r="37" spans="1:2" s="181" customFormat="1" ht="15.75">
      <c r="A37" s="174"/>
      <c r="B37" s="108"/>
    </row>
    <row r="38" spans="1:2" s="181" customFormat="1" ht="15.75">
      <c r="A38" s="174"/>
      <c r="B38" s="108" t="s">
        <v>135</v>
      </c>
    </row>
    <row r="39" spans="1:2" s="181" customFormat="1" ht="15.75">
      <c r="A39" s="174"/>
      <c r="B39" s="108" t="s">
        <v>134</v>
      </c>
    </row>
  </sheetData>
  <sheetProtection/>
  <mergeCells count="6">
    <mergeCell ref="A2:H2"/>
    <mergeCell ref="A4:A5"/>
    <mergeCell ref="B4:B5"/>
    <mergeCell ref="C4:D4"/>
    <mergeCell ref="E4:F4"/>
    <mergeCell ref="G4:H4"/>
  </mergeCells>
  <printOptions/>
  <pageMargins left="0.7086614173228347" right="0.24" top="0.34" bottom="0.36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2014-04-22T04:35:11Z</cp:lastPrinted>
  <dcterms:created xsi:type="dcterms:W3CDTF">2008-10-01T13:21:49Z</dcterms:created>
  <dcterms:modified xsi:type="dcterms:W3CDTF">2014-04-23T09:07:35Z</dcterms:modified>
  <cp:category/>
  <cp:version/>
  <cp:contentType/>
  <cp:contentStatus/>
</cp:coreProperties>
</file>